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rossboundary.sharepoint.com/sites/CBNaturalCapital/Shared Documents/01. Projects/Gold Standard Masterclass/03. Deliverables/"/>
    </mc:Choice>
  </mc:AlternateContent>
  <xr:revisionPtr revIDLastSave="0" documentId="8_{2FF9DACC-2E60-4653-9232-BB56CE06BCB0}" xr6:coauthVersionLast="47" xr6:coauthVersionMax="47" xr10:uidLastSave="{00000000-0000-0000-0000-000000000000}"/>
  <bookViews>
    <workbookView xWindow="-9460" yWindow="-21710" windowWidth="38620" windowHeight="21100" tabRatio="834" xr2:uid="{960EA828-9EE7-48F0-9315-1DFDB733B60A}"/>
  </bookViews>
  <sheets>
    <sheet name="Financial Statements 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G9" i="6" s="1"/>
  <c r="C150" i="6"/>
  <c r="F64" i="6"/>
  <c r="G64" i="6" s="1"/>
  <c r="H64" i="6" s="1"/>
  <c r="I64" i="6" s="1"/>
  <c r="J64" i="6" s="1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Y64" i="6" s="1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AJ64" i="6" s="1"/>
  <c r="AK64" i="6" s="1"/>
  <c r="AL64" i="6" s="1"/>
  <c r="AM64" i="6" s="1"/>
  <c r="AN64" i="6" s="1"/>
  <c r="AO64" i="6" s="1"/>
  <c r="AP64" i="6" s="1"/>
  <c r="AQ64" i="6" s="1"/>
  <c r="AR64" i="6" s="1"/>
  <c r="AS64" i="6" s="1"/>
  <c r="AT64" i="6" s="1"/>
  <c r="AU64" i="6" s="1"/>
  <c r="AV64" i="6" s="1"/>
  <c r="AW64" i="6" s="1"/>
  <c r="AX64" i="6" s="1"/>
  <c r="AY64" i="6" s="1"/>
  <c r="AZ64" i="6" s="1"/>
  <c r="BA64" i="6" s="1"/>
  <c r="BB64" i="6" s="1"/>
  <c r="BC64" i="6" s="1"/>
  <c r="BD64" i="6" s="1"/>
  <c r="BE64" i="6" s="1"/>
  <c r="BF64" i="6" s="1"/>
  <c r="BG64" i="6" s="1"/>
  <c r="BH64" i="6" s="1"/>
  <c r="BI64" i="6" s="1"/>
  <c r="BJ64" i="6" s="1"/>
  <c r="BK64" i="6" s="1"/>
  <c r="BL64" i="6" s="1"/>
  <c r="BM64" i="6" s="1"/>
  <c r="BM76" i="6"/>
  <c r="BL76" i="6"/>
  <c r="BK76" i="6"/>
  <c r="BJ76" i="6"/>
  <c r="BI76" i="6"/>
  <c r="BH76" i="6"/>
  <c r="BG76" i="6"/>
  <c r="BF76" i="6"/>
  <c r="BE76" i="6"/>
  <c r="BD76" i="6"/>
  <c r="BC76" i="6"/>
  <c r="BB76" i="6"/>
  <c r="BA76" i="6"/>
  <c r="AZ76" i="6"/>
  <c r="AY76" i="6"/>
  <c r="AX76" i="6"/>
  <c r="AW76" i="6"/>
  <c r="AV76" i="6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G2" i="6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AG2" i="6" s="1"/>
  <c r="AH2" i="6" s="1"/>
  <c r="AI2" i="6" s="1"/>
  <c r="AJ2" i="6" s="1"/>
  <c r="AK2" i="6" s="1"/>
  <c r="AL2" i="6" s="1"/>
  <c r="AM2" i="6" s="1"/>
  <c r="AN2" i="6" s="1"/>
  <c r="AO2" i="6" s="1"/>
  <c r="AP2" i="6" s="1"/>
  <c r="AQ2" i="6" s="1"/>
  <c r="AR2" i="6" s="1"/>
  <c r="AS2" i="6" s="1"/>
  <c r="AT2" i="6" s="1"/>
  <c r="AU2" i="6" s="1"/>
  <c r="AV2" i="6" s="1"/>
  <c r="AW2" i="6" s="1"/>
  <c r="AX2" i="6" s="1"/>
  <c r="AY2" i="6" s="1"/>
  <c r="AZ2" i="6" s="1"/>
  <c r="BA2" i="6" s="1"/>
  <c r="BB2" i="6" s="1"/>
  <c r="BC2" i="6" s="1"/>
  <c r="BD2" i="6" s="1"/>
  <c r="BE2" i="6" s="1"/>
  <c r="BF2" i="6" s="1"/>
  <c r="BG2" i="6" s="1"/>
  <c r="BH2" i="6" s="1"/>
  <c r="BI2" i="6" s="1"/>
  <c r="BJ2" i="6" s="1"/>
  <c r="BK2" i="6" s="1"/>
  <c r="BL2" i="6" s="1"/>
  <c r="BM2" i="6" s="1"/>
  <c r="BM140" i="6"/>
  <c r="BL140" i="6"/>
  <c r="BK140" i="6"/>
  <c r="BJ140" i="6"/>
  <c r="BI140" i="6"/>
  <c r="BH140" i="6"/>
  <c r="BG140" i="6"/>
  <c r="BF140" i="6"/>
  <c r="BE140" i="6"/>
  <c r="BD140" i="6"/>
  <c r="BC140" i="6"/>
  <c r="BB140" i="6"/>
  <c r="BA140" i="6"/>
  <c r="AZ140" i="6"/>
  <c r="AY140" i="6"/>
  <c r="AX140" i="6"/>
  <c r="AW140" i="6"/>
  <c r="AV140" i="6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3" i="6"/>
  <c r="H9" i="6" l="1"/>
  <c r="I9" i="6" l="1"/>
  <c r="J9" i="6" l="1"/>
  <c r="K9" i="6" s="1"/>
  <c r="L9" i="6" l="1"/>
  <c r="M9" i="6" s="1"/>
  <c r="N9" i="6" l="1"/>
  <c r="O9" i="6" l="1"/>
  <c r="P9" i="6" l="1"/>
  <c r="Q9" i="6" l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AM9" i="6" s="1"/>
  <c r="AN9" i="6" s="1"/>
  <c r="AO9" i="6" s="1"/>
  <c r="AP9" i="6" s="1"/>
  <c r="AQ9" i="6" s="1"/>
  <c r="AR9" i="6" s="1"/>
  <c r="AS9" i="6" s="1"/>
  <c r="AT9" i="6" s="1"/>
  <c r="AU9" i="6" s="1"/>
  <c r="AV9" i="6" s="1"/>
  <c r="AW9" i="6" s="1"/>
  <c r="AX9" i="6" s="1"/>
  <c r="AY9" i="6" s="1"/>
  <c r="AZ9" i="6" s="1"/>
  <c r="BA9" i="6" s="1"/>
  <c r="BB9" i="6" s="1"/>
  <c r="BC9" i="6" s="1"/>
  <c r="BD9" i="6" s="1"/>
  <c r="BE9" i="6" s="1"/>
  <c r="BF9" i="6" s="1"/>
  <c r="BG9" i="6" s="1"/>
  <c r="BH9" i="6" s="1"/>
  <c r="BI9" i="6" s="1"/>
  <c r="BJ9" i="6" s="1"/>
  <c r="BK9" i="6" s="1"/>
  <c r="BL9" i="6" s="1"/>
  <c r="BM9" i="6" s="1"/>
  <c r="BM82" i="6"/>
  <c r="BL82" i="6"/>
  <c r="BK82" i="6"/>
  <c r="BJ82" i="6"/>
  <c r="BI82" i="6"/>
  <c r="BH82" i="6"/>
  <c r="BG82" i="6"/>
  <c r="BF82" i="6"/>
  <c r="BE82" i="6"/>
  <c r="BD82" i="6"/>
  <c r="BC82" i="6"/>
  <c r="BB82" i="6"/>
  <c r="BA82" i="6"/>
  <c r="AZ82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G126" i="6"/>
  <c r="F126" i="6"/>
  <c r="H126" i="6"/>
  <c r="F34" i="6"/>
  <c r="BM84" i="6"/>
  <c r="BL84" i="6"/>
  <c r="BK84" i="6"/>
  <c r="BJ84" i="6"/>
  <c r="BI84" i="6"/>
  <c r="BH84" i="6"/>
  <c r="BG84" i="6"/>
  <c r="BF84" i="6"/>
  <c r="BE84" i="6"/>
  <c r="BD84" i="6"/>
  <c r="BC84" i="6"/>
  <c r="BB84" i="6"/>
  <c r="BA84" i="6"/>
  <c r="AZ84" i="6"/>
  <c r="AY84" i="6"/>
  <c r="AX84" i="6"/>
  <c r="AW84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5" i="6"/>
  <c r="F84" i="6"/>
  <c r="G114" i="6"/>
  <c r="F115" i="6"/>
  <c r="F58" i="6" s="1"/>
  <c r="BM86" i="6"/>
  <c r="BL86" i="6"/>
  <c r="BK86" i="6"/>
  <c r="BJ86" i="6"/>
  <c r="BI86" i="6"/>
  <c r="BH86" i="6"/>
  <c r="BG86" i="6"/>
  <c r="BF86" i="6"/>
  <c r="BE86" i="6"/>
  <c r="BD86" i="6"/>
  <c r="BC86" i="6"/>
  <c r="BB86" i="6"/>
  <c r="BA86" i="6"/>
  <c r="AZ86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F65" i="6"/>
  <c r="G65" i="6" s="1"/>
  <c r="H65" i="6" s="1"/>
  <c r="I65" i="6" s="1"/>
  <c r="J65" i="6" s="1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Y65" i="6" s="1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AJ65" i="6" s="1"/>
  <c r="AK65" i="6" s="1"/>
  <c r="AL65" i="6" s="1"/>
  <c r="AM65" i="6" s="1"/>
  <c r="AN65" i="6" s="1"/>
  <c r="AO65" i="6" s="1"/>
  <c r="AP65" i="6" s="1"/>
  <c r="AQ65" i="6" s="1"/>
  <c r="AR65" i="6" s="1"/>
  <c r="AS65" i="6" s="1"/>
  <c r="AT65" i="6" s="1"/>
  <c r="AU65" i="6" s="1"/>
  <c r="AV65" i="6" s="1"/>
  <c r="AW65" i="6" s="1"/>
  <c r="AX65" i="6" s="1"/>
  <c r="AY65" i="6" s="1"/>
  <c r="AZ65" i="6" s="1"/>
  <c r="BA65" i="6" s="1"/>
  <c r="BB65" i="6" s="1"/>
  <c r="BC65" i="6" s="1"/>
  <c r="BD65" i="6" s="1"/>
  <c r="BE65" i="6" s="1"/>
  <c r="BF65" i="6" s="1"/>
  <c r="BG65" i="6" s="1"/>
  <c r="BH65" i="6" s="1"/>
  <c r="BI65" i="6" s="1"/>
  <c r="BJ65" i="6" s="1"/>
  <c r="BK65" i="6" s="1"/>
  <c r="BL65" i="6" s="1"/>
  <c r="BM65" i="6" s="1"/>
  <c r="H130" i="6" l="1"/>
  <c r="G130" i="6"/>
  <c r="F130" i="6"/>
  <c r="G85" i="6"/>
  <c r="G143" i="6"/>
  <c r="G14" i="6"/>
  <c r="H14" i="6"/>
  <c r="J14" i="6"/>
  <c r="I14" i="6"/>
  <c r="F14" i="6"/>
  <c r="G112" i="6"/>
  <c r="G117" i="6" s="1"/>
  <c r="G34" i="6" s="1"/>
  <c r="K126" i="6" l="1"/>
  <c r="K14" i="6"/>
  <c r="I126" i="6"/>
  <c r="J126" i="6"/>
  <c r="L14" i="6"/>
  <c r="G115" i="6"/>
  <c r="H112" i="6" s="1"/>
  <c r="H117" i="6" s="1"/>
  <c r="H34" i="6" s="1"/>
  <c r="K130" i="6" l="1"/>
  <c r="N126" i="6"/>
  <c r="N14" i="6"/>
  <c r="M126" i="6"/>
  <c r="M14" i="6"/>
  <c r="J130" i="6"/>
  <c r="I130" i="6"/>
  <c r="L126" i="6"/>
  <c r="G58" i="6"/>
  <c r="G3" i="6"/>
  <c r="N130" i="6" l="1"/>
  <c r="O14" i="6"/>
  <c r="Q126" i="6"/>
  <c r="Q14" i="6"/>
  <c r="M130" i="6"/>
  <c r="P126" i="6"/>
  <c r="P14" i="6"/>
  <c r="L130" i="6"/>
  <c r="O126" i="6"/>
  <c r="T14" i="6"/>
  <c r="H3" i="6"/>
  <c r="H114" i="6"/>
  <c r="P130" i="6" l="1"/>
  <c r="Q130" i="6"/>
  <c r="H143" i="6"/>
  <c r="S126" i="6"/>
  <c r="S14" i="6"/>
  <c r="U126" i="6"/>
  <c r="U14" i="6"/>
  <c r="R126" i="6"/>
  <c r="R14" i="6"/>
  <c r="O130" i="6"/>
  <c r="T126" i="6"/>
  <c r="H85" i="6"/>
  <c r="H115" i="6"/>
  <c r="I3" i="6"/>
  <c r="I114" i="6"/>
  <c r="S130" i="6" l="1"/>
  <c r="U130" i="6"/>
  <c r="I85" i="6"/>
  <c r="I143" i="6"/>
  <c r="W126" i="6"/>
  <c r="W14" i="6"/>
  <c r="V126" i="6"/>
  <c r="V14" i="6"/>
  <c r="X126" i="6"/>
  <c r="X14" i="6"/>
  <c r="R130" i="6"/>
  <c r="AB14" i="6"/>
  <c r="T130" i="6"/>
  <c r="I112" i="6"/>
  <c r="I117" i="6" s="1"/>
  <c r="I34" i="6" s="1"/>
  <c r="H58" i="6"/>
  <c r="J3" i="6"/>
  <c r="J114" i="6"/>
  <c r="G142" i="6"/>
  <c r="F142" i="6"/>
  <c r="X130" i="6" l="1"/>
  <c r="W130" i="6"/>
  <c r="V130" i="6"/>
  <c r="J85" i="6"/>
  <c r="J143" i="6"/>
  <c r="Y126" i="6"/>
  <c r="Y14" i="6"/>
  <c r="AA126" i="6"/>
  <c r="AA14" i="6"/>
  <c r="Z126" i="6"/>
  <c r="Z14" i="6"/>
  <c r="AB126" i="6"/>
  <c r="AD14" i="6"/>
  <c r="I115" i="6"/>
  <c r="K3" i="6"/>
  <c r="K114" i="6"/>
  <c r="H142" i="6"/>
  <c r="G91" i="6"/>
  <c r="F91" i="6"/>
  <c r="Z130" i="6" l="1"/>
  <c r="K85" i="6"/>
  <c r="K143" i="6"/>
  <c r="AA130" i="6"/>
  <c r="AE126" i="6"/>
  <c r="AE14" i="6"/>
  <c r="AF14" i="6"/>
  <c r="AC14" i="6"/>
  <c r="Y130" i="6"/>
  <c r="AB130" i="6"/>
  <c r="AC126" i="6"/>
  <c r="AD126" i="6"/>
  <c r="AF126" i="6"/>
  <c r="J112" i="6"/>
  <c r="I58" i="6"/>
  <c r="L3" i="6"/>
  <c r="L114" i="6"/>
  <c r="F29" i="6"/>
  <c r="F54" i="6" s="1"/>
  <c r="H91" i="6"/>
  <c r="G29" i="6"/>
  <c r="G54" i="6" s="1"/>
  <c r="I142" i="6"/>
  <c r="F140" i="6"/>
  <c r="AE130" i="6" l="1"/>
  <c r="G77" i="6"/>
  <c r="F77" i="6"/>
  <c r="L85" i="6"/>
  <c r="L143" i="6"/>
  <c r="F48" i="6"/>
  <c r="G48" i="6" s="1"/>
  <c r="H48" i="6" s="1"/>
  <c r="I48" i="6" s="1"/>
  <c r="J48" i="6" s="1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Y48" i="6" s="1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J48" i="6" s="1"/>
  <c r="AK48" i="6" s="1"/>
  <c r="AL48" i="6" s="1"/>
  <c r="AM48" i="6" s="1"/>
  <c r="AN48" i="6" s="1"/>
  <c r="AO48" i="6" s="1"/>
  <c r="AP48" i="6" s="1"/>
  <c r="AQ48" i="6" s="1"/>
  <c r="AR48" i="6" s="1"/>
  <c r="AS48" i="6" s="1"/>
  <c r="AT48" i="6" s="1"/>
  <c r="AU48" i="6" s="1"/>
  <c r="AV48" i="6" s="1"/>
  <c r="AW48" i="6" s="1"/>
  <c r="AX48" i="6" s="1"/>
  <c r="AY48" i="6" s="1"/>
  <c r="AZ48" i="6" s="1"/>
  <c r="BA48" i="6" s="1"/>
  <c r="BB48" i="6" s="1"/>
  <c r="BC48" i="6" s="1"/>
  <c r="BD48" i="6" s="1"/>
  <c r="BE48" i="6" s="1"/>
  <c r="BF48" i="6" s="1"/>
  <c r="BG48" i="6" s="1"/>
  <c r="BH48" i="6" s="1"/>
  <c r="BI48" i="6" s="1"/>
  <c r="BJ48" i="6" s="1"/>
  <c r="BK48" i="6" s="1"/>
  <c r="BL48" i="6" s="1"/>
  <c r="BM48" i="6" s="1"/>
  <c r="AI126" i="6"/>
  <c r="AI14" i="6"/>
  <c r="AH126" i="6"/>
  <c r="AH14" i="6"/>
  <c r="AG126" i="6"/>
  <c r="AG14" i="6"/>
  <c r="AF130" i="6"/>
  <c r="AD130" i="6"/>
  <c r="AC130" i="6"/>
  <c r="J115" i="6"/>
  <c r="J117" i="6"/>
  <c r="M3" i="6"/>
  <c r="M114" i="6"/>
  <c r="H29" i="6"/>
  <c r="H54" i="6" s="1"/>
  <c r="I29" i="6"/>
  <c r="I54" i="6" s="1"/>
  <c r="J142" i="6"/>
  <c r="G76" i="6"/>
  <c r="I91" i="6"/>
  <c r="F76" i="6"/>
  <c r="AG130" i="6" l="1"/>
  <c r="AH130" i="6"/>
  <c r="J34" i="6"/>
  <c r="H77" i="6"/>
  <c r="I77" i="6"/>
  <c r="AI130" i="6"/>
  <c r="M85" i="6"/>
  <c r="M143" i="6"/>
  <c r="AL126" i="6"/>
  <c r="AL14" i="6"/>
  <c r="AK126" i="6"/>
  <c r="AK14" i="6"/>
  <c r="AM126" i="6"/>
  <c r="AM14" i="6"/>
  <c r="AJ126" i="6"/>
  <c r="AJ14" i="6"/>
  <c r="K112" i="6"/>
  <c r="J58" i="6"/>
  <c r="N3" i="6"/>
  <c r="N114" i="6"/>
  <c r="K142" i="6"/>
  <c r="J91" i="6"/>
  <c r="AM130" i="6" l="1"/>
  <c r="AJ130" i="6"/>
  <c r="AL130" i="6"/>
  <c r="N85" i="6"/>
  <c r="N143" i="6"/>
  <c r="H76" i="6"/>
  <c r="AK130" i="6"/>
  <c r="AQ126" i="6"/>
  <c r="AP126" i="6"/>
  <c r="AP14" i="6"/>
  <c r="AR126" i="6"/>
  <c r="AR14" i="6"/>
  <c r="AO126" i="6"/>
  <c r="AO14" i="6"/>
  <c r="AN126" i="6"/>
  <c r="AN14" i="6"/>
  <c r="K115" i="6"/>
  <c r="K117" i="6"/>
  <c r="O3" i="6"/>
  <c r="O114" i="6"/>
  <c r="K91" i="6"/>
  <c r="J29" i="6"/>
  <c r="L142" i="6"/>
  <c r="AP130" i="6" l="1"/>
  <c r="AR130" i="6"/>
  <c r="AN130" i="6"/>
  <c r="K34" i="6"/>
  <c r="J54" i="6"/>
  <c r="J77" i="6" s="1"/>
  <c r="AO130" i="6"/>
  <c r="O85" i="6"/>
  <c r="O143" i="6"/>
  <c r="I76" i="6"/>
  <c r="AU126" i="6"/>
  <c r="AQ130" i="6"/>
  <c r="AQ14" i="6"/>
  <c r="AS126" i="6"/>
  <c r="AS14" i="6"/>
  <c r="L112" i="6"/>
  <c r="K58" i="6"/>
  <c r="P3" i="6"/>
  <c r="P114" i="6"/>
  <c r="L29" i="6"/>
  <c r="L54" i="6" s="1"/>
  <c r="K29" i="6"/>
  <c r="L91" i="6"/>
  <c r="M142" i="6"/>
  <c r="K54" i="6" l="1"/>
  <c r="K77" i="6" s="1"/>
  <c r="P85" i="6"/>
  <c r="P143" i="6"/>
  <c r="AU14" i="6"/>
  <c r="AU130" i="6"/>
  <c r="AT14" i="6"/>
  <c r="AT126" i="6"/>
  <c r="AX126" i="6"/>
  <c r="AS130" i="6"/>
  <c r="AV126" i="6"/>
  <c r="AV14" i="6"/>
  <c r="AW126" i="6"/>
  <c r="AW14" i="6"/>
  <c r="L117" i="6"/>
  <c r="L115" i="6"/>
  <c r="Q3" i="6"/>
  <c r="Q114" i="6"/>
  <c r="N142" i="6"/>
  <c r="M91" i="6"/>
  <c r="M29" i="6"/>
  <c r="AW130" i="6" l="1"/>
  <c r="L34" i="6"/>
  <c r="M54" i="6"/>
  <c r="M77" i="6" s="1"/>
  <c r="L77" i="6"/>
  <c r="AV130" i="6"/>
  <c r="Q85" i="6"/>
  <c r="Q143" i="6"/>
  <c r="BA14" i="6"/>
  <c r="AX130" i="6"/>
  <c r="AT130" i="6"/>
  <c r="AX14" i="6"/>
  <c r="AZ126" i="6"/>
  <c r="AZ14" i="6"/>
  <c r="AY126" i="6"/>
  <c r="AY14" i="6"/>
  <c r="M112" i="6"/>
  <c r="L58" i="6"/>
  <c r="R3" i="6"/>
  <c r="R114" i="6"/>
  <c r="N91" i="6"/>
  <c r="O142" i="6"/>
  <c r="AZ130" i="6" l="1"/>
  <c r="AY130" i="6"/>
  <c r="BA126" i="6"/>
  <c r="R85" i="6"/>
  <c r="R143" i="6"/>
  <c r="BB126" i="6"/>
  <c r="BB14" i="6"/>
  <c r="BC126" i="6"/>
  <c r="BC14" i="6"/>
  <c r="BD126" i="6"/>
  <c r="BD14" i="6"/>
  <c r="BE14" i="6"/>
  <c r="M117" i="6"/>
  <c r="M115" i="6"/>
  <c r="S3" i="6"/>
  <c r="S114" i="6"/>
  <c r="J76" i="6"/>
  <c r="O29" i="6"/>
  <c r="O54" i="6" s="1"/>
  <c r="P142" i="6"/>
  <c r="N29" i="6"/>
  <c r="O91" i="6"/>
  <c r="BD130" i="6" l="1"/>
  <c r="BC130" i="6"/>
  <c r="BB130" i="6"/>
  <c r="M34" i="6"/>
  <c r="N54" i="6"/>
  <c r="N77" i="6" s="1"/>
  <c r="BA130" i="6"/>
  <c r="S85" i="6"/>
  <c r="S143" i="6"/>
  <c r="BG126" i="6"/>
  <c r="BG14" i="6"/>
  <c r="BF126" i="6"/>
  <c r="BF14" i="6"/>
  <c r="BE126" i="6"/>
  <c r="N112" i="6"/>
  <c r="M58" i="6"/>
  <c r="T3" i="6"/>
  <c r="T114" i="6"/>
  <c r="Q142" i="6"/>
  <c r="P91" i="6"/>
  <c r="BG130" i="6" l="1"/>
  <c r="BF130" i="6"/>
  <c r="O77" i="6"/>
  <c r="T85" i="6"/>
  <c r="T143" i="6"/>
  <c r="BI126" i="6"/>
  <c r="BI14" i="6"/>
  <c r="BJ126" i="6"/>
  <c r="BJ14" i="6"/>
  <c r="BH126" i="6"/>
  <c r="BH14" i="6"/>
  <c r="BE130" i="6"/>
  <c r="N115" i="6"/>
  <c r="N117" i="6"/>
  <c r="U3" i="6"/>
  <c r="U114" i="6"/>
  <c r="Q29" i="6"/>
  <c r="Q54" i="6" s="1"/>
  <c r="Q91" i="6"/>
  <c r="P29" i="6"/>
  <c r="R142" i="6"/>
  <c r="BH130" i="6" l="1"/>
  <c r="BI130" i="6"/>
  <c r="N34" i="6"/>
  <c r="P54" i="6"/>
  <c r="P77" i="6" s="1"/>
  <c r="U85" i="6"/>
  <c r="U143" i="6"/>
  <c r="BJ130" i="6"/>
  <c r="BM126" i="6"/>
  <c r="BM14" i="6"/>
  <c r="BK126" i="6"/>
  <c r="BK14" i="6"/>
  <c r="BL126" i="6"/>
  <c r="BL14" i="6"/>
  <c r="O112" i="6"/>
  <c r="N58" i="6"/>
  <c r="V3" i="6"/>
  <c r="V114" i="6"/>
  <c r="K76" i="6"/>
  <c r="R91" i="6"/>
  <c r="S142" i="6"/>
  <c r="BM130" i="6" l="1"/>
  <c r="BL130" i="6"/>
  <c r="Q77" i="6"/>
  <c r="V85" i="6"/>
  <c r="V143" i="6"/>
  <c r="BK130" i="6"/>
  <c r="D126" i="6"/>
  <c r="O117" i="6"/>
  <c r="O115" i="6"/>
  <c r="W3" i="6"/>
  <c r="W114" i="6"/>
  <c r="S29" i="6"/>
  <c r="S54" i="6" s="1"/>
  <c r="R29" i="6"/>
  <c r="S91" i="6"/>
  <c r="T142" i="6"/>
  <c r="C131" i="6" l="1"/>
  <c r="O34" i="6"/>
  <c r="R54" i="6"/>
  <c r="R77" i="6" s="1"/>
  <c r="W85" i="6"/>
  <c r="W143" i="6"/>
  <c r="C128" i="6"/>
  <c r="P112" i="6"/>
  <c r="O58" i="6"/>
  <c r="X3" i="6"/>
  <c r="X114" i="6"/>
  <c r="T29" i="6"/>
  <c r="T54" i="6" s="1"/>
  <c r="U142" i="6"/>
  <c r="T91" i="6"/>
  <c r="BK83" i="6" l="1"/>
  <c r="F15" i="6"/>
  <c r="F16" i="6" s="1"/>
  <c r="G15" i="6"/>
  <c r="G16" i="6" s="1"/>
  <c r="H15" i="6"/>
  <c r="H16" i="6" s="1"/>
  <c r="I15" i="6"/>
  <c r="I16" i="6" s="1"/>
  <c r="K15" i="6"/>
  <c r="K16" i="6" s="1"/>
  <c r="J15" i="6"/>
  <c r="J16" i="6" s="1"/>
  <c r="L15" i="6"/>
  <c r="L16" i="6" s="1"/>
  <c r="M15" i="6"/>
  <c r="M16" i="6" s="1"/>
  <c r="N15" i="6"/>
  <c r="N16" i="6" s="1"/>
  <c r="O15" i="6"/>
  <c r="O16" i="6" s="1"/>
  <c r="P15" i="6"/>
  <c r="P16" i="6" s="1"/>
  <c r="Q15" i="6"/>
  <c r="Q16" i="6" s="1"/>
  <c r="R15" i="6"/>
  <c r="R16" i="6" s="1"/>
  <c r="R21" i="6" s="1"/>
  <c r="R22" i="6" s="1"/>
  <c r="R31" i="6" s="1"/>
  <c r="S15" i="6"/>
  <c r="S16" i="6" s="1"/>
  <c r="T15" i="6"/>
  <c r="T16" i="6" s="1"/>
  <c r="U15" i="6"/>
  <c r="U16" i="6" s="1"/>
  <c r="X15" i="6"/>
  <c r="X16" i="6" s="1"/>
  <c r="V15" i="6"/>
  <c r="V16" i="6" s="1"/>
  <c r="W15" i="6"/>
  <c r="W16" i="6" s="1"/>
  <c r="AB15" i="6"/>
  <c r="AB16" i="6" s="1"/>
  <c r="Z15" i="6"/>
  <c r="Z16" i="6" s="1"/>
  <c r="AA15" i="6"/>
  <c r="AA16" i="6" s="1"/>
  <c r="Y15" i="6"/>
  <c r="Y16" i="6" s="1"/>
  <c r="AE15" i="6"/>
  <c r="AE16" i="6" s="1"/>
  <c r="AD15" i="6"/>
  <c r="AD16" i="6" s="1"/>
  <c r="AF15" i="6"/>
  <c r="AF16" i="6" s="1"/>
  <c r="AC15" i="6"/>
  <c r="AC16" i="6" s="1"/>
  <c r="AG15" i="6"/>
  <c r="AG16" i="6" s="1"/>
  <c r="AH15" i="6"/>
  <c r="AH16" i="6" s="1"/>
  <c r="AI15" i="6"/>
  <c r="AI16" i="6" s="1"/>
  <c r="AM15" i="6"/>
  <c r="AM16" i="6" s="1"/>
  <c r="AJ15" i="6"/>
  <c r="AJ16" i="6" s="1"/>
  <c r="AK15" i="6"/>
  <c r="AK16" i="6" s="1"/>
  <c r="AL15" i="6"/>
  <c r="AL16" i="6" s="1"/>
  <c r="AP15" i="6"/>
  <c r="AP16" i="6" s="1"/>
  <c r="AR15" i="6"/>
  <c r="AR16" i="6" s="1"/>
  <c r="AQ15" i="6"/>
  <c r="AQ16" i="6" s="1"/>
  <c r="AN15" i="6"/>
  <c r="AN16" i="6" s="1"/>
  <c r="AO15" i="6"/>
  <c r="AO16" i="6" s="1"/>
  <c r="AS15" i="6"/>
  <c r="AS16" i="6" s="1"/>
  <c r="AU15" i="6"/>
  <c r="AU16" i="6" s="1"/>
  <c r="AX15" i="6"/>
  <c r="AX16" i="6" s="1"/>
  <c r="AT15" i="6"/>
  <c r="AT16" i="6" s="1"/>
  <c r="AW15" i="6"/>
  <c r="AW16" i="6" s="1"/>
  <c r="AV15" i="6"/>
  <c r="AV16" i="6" s="1"/>
  <c r="AZ15" i="6"/>
  <c r="AZ16" i="6" s="1"/>
  <c r="AY15" i="6"/>
  <c r="AY16" i="6" s="1"/>
  <c r="BB15" i="6"/>
  <c r="BB16" i="6" s="1"/>
  <c r="BD15" i="6"/>
  <c r="BD16" i="6" s="1"/>
  <c r="BA15" i="6"/>
  <c r="BA16" i="6" s="1"/>
  <c r="BC15" i="6"/>
  <c r="BC16" i="6" s="1"/>
  <c r="BG15" i="6"/>
  <c r="BG16" i="6" s="1"/>
  <c r="BE15" i="6"/>
  <c r="BE16" i="6" s="1"/>
  <c r="BF15" i="6"/>
  <c r="BF16" i="6" s="1"/>
  <c r="BH15" i="6"/>
  <c r="BH16" i="6" s="1"/>
  <c r="BJ15" i="6"/>
  <c r="BJ16" i="6" s="1"/>
  <c r="BI15" i="6"/>
  <c r="BI16" i="6" s="1"/>
  <c r="BK15" i="6"/>
  <c r="BK16" i="6" s="1"/>
  <c r="BM15" i="6"/>
  <c r="BM16" i="6" s="1"/>
  <c r="BL15" i="6"/>
  <c r="BL16" i="6" s="1"/>
  <c r="S77" i="6"/>
  <c r="V83" i="6"/>
  <c r="O83" i="6"/>
  <c r="O87" i="6" s="1"/>
  <c r="T77" i="6"/>
  <c r="AO83" i="6"/>
  <c r="AJ83" i="6"/>
  <c r="AD83" i="6"/>
  <c r="X85" i="6"/>
  <c r="X143" i="6"/>
  <c r="BD83" i="6"/>
  <c r="S83" i="6"/>
  <c r="S87" i="6" s="1"/>
  <c r="AZ83" i="6"/>
  <c r="AY83" i="6"/>
  <c r="AX83" i="6"/>
  <c r="AT83" i="6"/>
  <c r="AF83" i="6"/>
  <c r="M83" i="6"/>
  <c r="M87" i="6" s="1"/>
  <c r="AV83" i="6"/>
  <c r="AG83" i="6"/>
  <c r="BH83" i="6"/>
  <c r="AS83" i="6"/>
  <c r="AA83" i="6"/>
  <c r="N83" i="6"/>
  <c r="N87" i="6" s="1"/>
  <c r="P83" i="6"/>
  <c r="P87" i="6" s="1"/>
  <c r="BI83" i="6"/>
  <c r="AU83" i="6"/>
  <c r="AE83" i="6"/>
  <c r="L83" i="6"/>
  <c r="L87" i="6" s="1"/>
  <c r="AH83" i="6"/>
  <c r="AI83" i="6"/>
  <c r="BJ83" i="6"/>
  <c r="AQ83" i="6"/>
  <c r="I83" i="6"/>
  <c r="I87" i="6" s="1"/>
  <c r="BF83" i="6"/>
  <c r="AP83" i="6"/>
  <c r="Y83" i="6"/>
  <c r="H83" i="6"/>
  <c r="H87" i="6" s="1"/>
  <c r="R83" i="6"/>
  <c r="R87" i="6" s="1"/>
  <c r="AW83" i="6"/>
  <c r="AB83" i="6"/>
  <c r="BE83" i="6"/>
  <c r="AR83" i="6"/>
  <c r="AC83" i="6"/>
  <c r="J83" i="6"/>
  <c r="J87" i="6" s="1"/>
  <c r="Q83" i="6"/>
  <c r="Q87" i="6" s="1"/>
  <c r="BG83" i="6"/>
  <c r="AL83" i="6"/>
  <c r="Z83" i="6"/>
  <c r="K83" i="6"/>
  <c r="K87" i="6" s="1"/>
  <c r="BB83" i="6"/>
  <c r="AK83" i="6"/>
  <c r="X83" i="6"/>
  <c r="G83" i="6"/>
  <c r="G87" i="6" s="1"/>
  <c r="BA83" i="6"/>
  <c r="AM83" i="6"/>
  <c r="U83" i="6"/>
  <c r="F83" i="6"/>
  <c r="F57" i="6" s="1"/>
  <c r="F60" i="6" s="1"/>
  <c r="BC83" i="6"/>
  <c r="AN83" i="6"/>
  <c r="W83" i="6"/>
  <c r="BL83" i="6"/>
  <c r="T83" i="6"/>
  <c r="BM83" i="6"/>
  <c r="P115" i="6"/>
  <c r="P117" i="6"/>
  <c r="Y3" i="6"/>
  <c r="Y114" i="6"/>
  <c r="L76" i="6"/>
  <c r="U91" i="6"/>
  <c r="V142" i="6"/>
  <c r="R45" i="6" l="1"/>
  <c r="R137" i="6" s="1"/>
  <c r="AY45" i="6"/>
  <c r="AY21" i="6"/>
  <c r="AI21" i="6"/>
  <c r="AI45" i="6"/>
  <c r="AW21" i="6"/>
  <c r="AW45" i="6"/>
  <c r="M45" i="6"/>
  <c r="M21" i="6"/>
  <c r="M22" i="6" s="1"/>
  <c r="M31" i="6" s="1"/>
  <c r="M119" i="6" s="1"/>
  <c r="BE45" i="6"/>
  <c r="BE21" i="6"/>
  <c r="AQ45" i="6"/>
  <c r="AQ21" i="6"/>
  <c r="Z45" i="6"/>
  <c r="Z78" i="6" s="1"/>
  <c r="Z21" i="6"/>
  <c r="K45" i="6"/>
  <c r="K21" i="6"/>
  <c r="K22" i="6" s="1"/>
  <c r="K31" i="6" s="1"/>
  <c r="AZ21" i="6"/>
  <c r="AZ45" i="6"/>
  <c r="AS45" i="6"/>
  <c r="AS21" i="6"/>
  <c r="BH45" i="6"/>
  <c r="BH21" i="6"/>
  <c r="AA45" i="6"/>
  <c r="AA21" i="6"/>
  <c r="H21" i="6"/>
  <c r="H22" i="6" s="1"/>
  <c r="H31" i="6" s="1"/>
  <c r="H45" i="6"/>
  <c r="AM45" i="6"/>
  <c r="AM21" i="6"/>
  <c r="AG21" i="6"/>
  <c r="AG45" i="6"/>
  <c r="AC21" i="6"/>
  <c r="AC45" i="6"/>
  <c r="AD21" i="6"/>
  <c r="AD45" i="6"/>
  <c r="BJ21" i="6"/>
  <c r="BJ45" i="6"/>
  <c r="Y45" i="6"/>
  <c r="Y21" i="6"/>
  <c r="BF45" i="6"/>
  <c r="BF21" i="6"/>
  <c r="AB21" i="6"/>
  <c r="AB45" i="6"/>
  <c r="G21" i="6"/>
  <c r="G22" i="6" s="1"/>
  <c r="G31" i="6" s="1"/>
  <c r="G45" i="6"/>
  <c r="AH45" i="6"/>
  <c r="AH21" i="6"/>
  <c r="BL45" i="6"/>
  <c r="BL21" i="6"/>
  <c r="AT45" i="6"/>
  <c r="AT21" i="6"/>
  <c r="BK21" i="6"/>
  <c r="BK45" i="6"/>
  <c r="O21" i="6"/>
  <c r="O22" i="6" s="1"/>
  <c r="O31" i="6" s="1"/>
  <c r="O119" i="6" s="1"/>
  <c r="O45" i="6"/>
  <c r="AU21" i="6"/>
  <c r="AU45" i="6"/>
  <c r="AU78" i="6" s="1"/>
  <c r="AO45" i="6"/>
  <c r="AO21" i="6"/>
  <c r="J45" i="6"/>
  <c r="J21" i="6"/>
  <c r="J22" i="6" s="1"/>
  <c r="J31" i="6" s="1"/>
  <c r="AR21" i="6"/>
  <c r="AR45" i="6"/>
  <c r="AP45" i="6"/>
  <c r="AP21" i="6"/>
  <c r="X45" i="6"/>
  <c r="X21" i="6"/>
  <c r="F45" i="6"/>
  <c r="F21" i="6"/>
  <c r="F22" i="6" s="1"/>
  <c r="F31" i="6" s="1"/>
  <c r="T45" i="6"/>
  <c r="T21" i="6"/>
  <c r="T22" i="6" s="1"/>
  <c r="T31" i="6" s="1"/>
  <c r="S45" i="6"/>
  <c r="S137" i="6" s="1"/>
  <c r="S21" i="6"/>
  <c r="S22" i="6" s="1"/>
  <c r="S31" i="6" s="1"/>
  <c r="AV45" i="6"/>
  <c r="AV21" i="6"/>
  <c r="Q21" i="6"/>
  <c r="Q22" i="6" s="1"/>
  <c r="Q31" i="6" s="1"/>
  <c r="Q45" i="6"/>
  <c r="BM21" i="6"/>
  <c r="BM45" i="6"/>
  <c r="P21" i="6"/>
  <c r="P22" i="6" s="1"/>
  <c r="P31" i="6" s="1"/>
  <c r="P119" i="6" s="1"/>
  <c r="P45" i="6"/>
  <c r="AX45" i="6"/>
  <c r="AX21" i="6"/>
  <c r="AF45" i="6"/>
  <c r="AF21" i="6"/>
  <c r="BI45" i="6"/>
  <c r="BI21" i="6"/>
  <c r="N21" i="6"/>
  <c r="N22" i="6" s="1"/>
  <c r="N31" i="6" s="1"/>
  <c r="N119" i="6" s="1"/>
  <c r="N45" i="6"/>
  <c r="AE21" i="6"/>
  <c r="AE45" i="6"/>
  <c r="AE78" i="6" s="1"/>
  <c r="L45" i="6"/>
  <c r="L21" i="6"/>
  <c r="L22" i="6" s="1"/>
  <c r="L31" i="6" s="1"/>
  <c r="AN45" i="6"/>
  <c r="AN21" i="6"/>
  <c r="BG45" i="6"/>
  <c r="BG21" i="6"/>
  <c r="I45" i="6"/>
  <c r="I21" i="6"/>
  <c r="I22" i="6" s="1"/>
  <c r="I31" i="6" s="1"/>
  <c r="BC45" i="6"/>
  <c r="BC21" i="6"/>
  <c r="W45" i="6"/>
  <c r="W21" i="6"/>
  <c r="BA21" i="6"/>
  <c r="BA45" i="6"/>
  <c r="BA78" i="6" s="1"/>
  <c r="AL45" i="6"/>
  <c r="AL21" i="6"/>
  <c r="V45" i="6"/>
  <c r="V21" i="6"/>
  <c r="BD45" i="6"/>
  <c r="BD21" i="6"/>
  <c r="AK45" i="6"/>
  <c r="AK21" i="6"/>
  <c r="BB45" i="6"/>
  <c r="BB21" i="6"/>
  <c r="AJ45" i="6"/>
  <c r="AJ21" i="6"/>
  <c r="U21" i="6"/>
  <c r="U45" i="6"/>
  <c r="P34" i="6"/>
  <c r="Y85" i="6"/>
  <c r="Y143" i="6"/>
  <c r="F87" i="6"/>
  <c r="G57" i="6"/>
  <c r="G60" i="6" s="1"/>
  <c r="Q112" i="6"/>
  <c r="P58" i="6"/>
  <c r="Z3" i="6"/>
  <c r="Z114" i="6"/>
  <c r="U87" i="6"/>
  <c r="T87" i="6"/>
  <c r="V91" i="6"/>
  <c r="U29" i="6"/>
  <c r="U54" i="6" s="1"/>
  <c r="W142" i="6"/>
  <c r="AB78" i="6" l="1"/>
  <c r="U78" i="6"/>
  <c r="R78" i="6"/>
  <c r="BI78" i="6"/>
  <c r="AV78" i="6"/>
  <c r="Y78" i="6"/>
  <c r="BK78" i="6"/>
  <c r="BC78" i="6"/>
  <c r="AZ78" i="6"/>
  <c r="AJ78" i="6"/>
  <c r="AD78" i="6"/>
  <c r="AL78" i="6"/>
  <c r="AO78" i="6"/>
  <c r="BE78" i="6"/>
  <c r="BH78" i="6"/>
  <c r="AI78" i="6"/>
  <c r="BF78" i="6"/>
  <c r="W78" i="6"/>
  <c r="BM78" i="6"/>
  <c r="AX78" i="6"/>
  <c r="AS78" i="6"/>
  <c r="AM78" i="6"/>
  <c r="T78" i="6"/>
  <c r="O137" i="6"/>
  <c r="O78" i="6"/>
  <c r="AA78" i="6"/>
  <c r="J137" i="6"/>
  <c r="J78" i="6"/>
  <c r="H137" i="6"/>
  <c r="H78" i="6"/>
  <c r="AK78" i="6"/>
  <c r="AT78" i="6"/>
  <c r="AP78" i="6"/>
  <c r="AC78" i="6"/>
  <c r="I119" i="6"/>
  <c r="I36" i="6"/>
  <c r="I37" i="6" s="1"/>
  <c r="I38" i="6" s="1"/>
  <c r="F78" i="6"/>
  <c r="F137" i="6"/>
  <c r="F141" i="6" s="1"/>
  <c r="BB78" i="6"/>
  <c r="AW78" i="6"/>
  <c r="P78" i="6"/>
  <c r="P137" i="6"/>
  <c r="T137" i="6"/>
  <c r="T141" i="6" s="1"/>
  <c r="BD78" i="6"/>
  <c r="BL78" i="6"/>
  <c r="G36" i="6"/>
  <c r="G119" i="6"/>
  <c r="N137" i="6"/>
  <c r="N78" i="6"/>
  <c r="AR78" i="6"/>
  <c r="AQ78" i="6"/>
  <c r="M137" i="6"/>
  <c r="M78" i="6"/>
  <c r="X78" i="6"/>
  <c r="BG78" i="6"/>
  <c r="S78" i="6"/>
  <c r="AN78" i="6"/>
  <c r="AG78" i="6"/>
  <c r="K119" i="6"/>
  <c r="K36" i="6"/>
  <c r="K37" i="6" s="1"/>
  <c r="K38" i="6" s="1"/>
  <c r="V78" i="6"/>
  <c r="L119" i="6"/>
  <c r="L36" i="6"/>
  <c r="L37" i="6" s="1"/>
  <c r="L38" i="6" s="1"/>
  <c r="Q78" i="6"/>
  <c r="Q137" i="6"/>
  <c r="AH78" i="6"/>
  <c r="AY78" i="6"/>
  <c r="H119" i="6"/>
  <c r="H36" i="6"/>
  <c r="H37" i="6" s="1"/>
  <c r="H38" i="6" s="1"/>
  <c r="F36" i="6"/>
  <c r="F37" i="6" s="1"/>
  <c r="F38" i="6" s="1"/>
  <c r="F119" i="6"/>
  <c r="AF78" i="6"/>
  <c r="BJ78" i="6"/>
  <c r="I137" i="6"/>
  <c r="I78" i="6"/>
  <c r="L137" i="6"/>
  <c r="L78" i="6"/>
  <c r="J119" i="6"/>
  <c r="J36" i="6"/>
  <c r="J37" i="6" s="1"/>
  <c r="J38" i="6" s="1"/>
  <c r="G137" i="6"/>
  <c r="G78" i="6"/>
  <c r="K137" i="6"/>
  <c r="K78" i="6"/>
  <c r="S141" i="6"/>
  <c r="U77" i="6"/>
  <c r="Z85" i="6"/>
  <c r="Z143" i="6"/>
  <c r="H57" i="6"/>
  <c r="H60" i="6" s="1"/>
  <c r="Q117" i="6"/>
  <c r="Q119" i="6" s="1"/>
  <c r="Q115" i="6"/>
  <c r="AA3" i="6"/>
  <c r="AA114" i="6"/>
  <c r="V87" i="6"/>
  <c r="U22" i="6"/>
  <c r="U31" i="6" s="1"/>
  <c r="V29" i="6"/>
  <c r="V54" i="6" s="1"/>
  <c r="X142" i="6"/>
  <c r="W91" i="6"/>
  <c r="M141" i="6" l="1"/>
  <c r="K141" i="6"/>
  <c r="Q141" i="6"/>
  <c r="D78" i="6"/>
  <c r="G141" i="6"/>
  <c r="J75" i="6"/>
  <c r="J79" i="6" s="1"/>
  <c r="J139" i="6"/>
  <c r="R141" i="6"/>
  <c r="J141" i="6"/>
  <c r="G37" i="6"/>
  <c r="G38" i="6" s="1"/>
  <c r="I141" i="6"/>
  <c r="P141" i="6"/>
  <c r="L139" i="6"/>
  <c r="L144" i="6" s="1"/>
  <c r="L75" i="6"/>
  <c r="L79" i="6" s="1"/>
  <c r="K75" i="6"/>
  <c r="K79" i="6" s="1"/>
  <c r="K139" i="6"/>
  <c r="K144" i="6" s="1"/>
  <c r="O141" i="6"/>
  <c r="I75" i="6"/>
  <c r="I79" i="6" s="1"/>
  <c r="I139" i="6"/>
  <c r="N141" i="6"/>
  <c r="L141" i="6"/>
  <c r="H141" i="6"/>
  <c r="F139" i="6"/>
  <c r="F144" i="6" s="1"/>
  <c r="F63" i="6"/>
  <c r="F66" i="6" s="1"/>
  <c r="F68" i="6" s="1"/>
  <c r="F75" i="6"/>
  <c r="F79" i="6" s="1"/>
  <c r="H75" i="6"/>
  <c r="H79" i="6" s="1"/>
  <c r="H139" i="6"/>
  <c r="H144" i="6" s="1"/>
  <c r="Q34" i="6"/>
  <c r="V77" i="6"/>
  <c r="U137" i="6"/>
  <c r="U141" i="6" s="1"/>
  <c r="AA85" i="6"/>
  <c r="AA143" i="6"/>
  <c r="I57" i="6"/>
  <c r="I60" i="6" s="1"/>
  <c r="R112" i="6"/>
  <c r="Q58" i="6"/>
  <c r="AB3" i="6"/>
  <c r="AB114" i="6"/>
  <c r="V22" i="6"/>
  <c r="V31" i="6" s="1"/>
  <c r="W87" i="6"/>
  <c r="M36" i="6"/>
  <c r="M37" i="6" s="1"/>
  <c r="M38" i="6" s="1"/>
  <c r="M76" i="6"/>
  <c r="X91" i="6"/>
  <c r="X29" i="6"/>
  <c r="X54" i="6" s="1"/>
  <c r="Y142" i="6"/>
  <c r="W29" i="6"/>
  <c r="W54" i="6" s="1"/>
  <c r="K135" i="6" l="1"/>
  <c r="K94" i="6"/>
  <c r="L94" i="6"/>
  <c r="L135" i="6"/>
  <c r="H135" i="6"/>
  <c r="H94" i="6"/>
  <c r="F135" i="6"/>
  <c r="F94" i="6"/>
  <c r="F95" i="6" s="1"/>
  <c r="G139" i="6"/>
  <c r="G144" i="6" s="1"/>
  <c r="G75" i="6"/>
  <c r="G79" i="6" s="1"/>
  <c r="G63" i="6"/>
  <c r="J144" i="6"/>
  <c r="I144" i="6"/>
  <c r="J135" i="6"/>
  <c r="J94" i="6"/>
  <c r="I135" i="6"/>
  <c r="I94" i="6"/>
  <c r="M139" i="6"/>
  <c r="M144" i="6" s="1"/>
  <c r="W77" i="6"/>
  <c r="V137" i="6"/>
  <c r="V141" i="6" s="1"/>
  <c r="AB85" i="6"/>
  <c r="AB143" i="6"/>
  <c r="J57" i="6"/>
  <c r="J60" i="6" s="1"/>
  <c r="R115" i="6"/>
  <c r="R117" i="6"/>
  <c r="R119" i="6" s="1"/>
  <c r="AC3" i="6"/>
  <c r="AC114" i="6"/>
  <c r="X87" i="6"/>
  <c r="W22" i="6"/>
  <c r="W31" i="6" s="1"/>
  <c r="Y29" i="6"/>
  <c r="Y54" i="6" s="1"/>
  <c r="M75" i="6"/>
  <c r="M79" i="6" s="1"/>
  <c r="Y91" i="6"/>
  <c r="Z142" i="6"/>
  <c r="G66" i="6" l="1"/>
  <c r="G68" i="6" s="1"/>
  <c r="H63" i="6"/>
  <c r="G135" i="6"/>
  <c r="G94" i="6"/>
  <c r="F44" i="6"/>
  <c r="F50" i="6" s="1"/>
  <c r="F70" i="6" s="1"/>
  <c r="F99" i="6"/>
  <c r="G93" i="6"/>
  <c r="R34" i="6"/>
  <c r="Y77" i="6"/>
  <c r="W137" i="6"/>
  <c r="W141" i="6" s="1"/>
  <c r="X77" i="6"/>
  <c r="X137" i="6"/>
  <c r="AC85" i="6"/>
  <c r="AC143" i="6"/>
  <c r="M94" i="6"/>
  <c r="M135" i="6"/>
  <c r="K57" i="6"/>
  <c r="K60" i="6" s="1"/>
  <c r="S112" i="6"/>
  <c r="R58" i="6"/>
  <c r="AD3" i="6"/>
  <c r="AD114" i="6"/>
  <c r="Y87" i="6"/>
  <c r="X22" i="6"/>
  <c r="X31" i="6" s="1"/>
  <c r="Z29" i="6"/>
  <c r="Z54" i="6" s="1"/>
  <c r="Z91" i="6"/>
  <c r="AA142" i="6"/>
  <c r="G95" i="6" l="1"/>
  <c r="G99" i="6" s="1"/>
  <c r="I63" i="6"/>
  <c r="H66" i="6"/>
  <c r="H68" i="6" s="1"/>
  <c r="X141" i="6"/>
  <c r="Z77" i="6"/>
  <c r="Y137" i="6"/>
  <c r="Y141" i="6" s="1"/>
  <c r="AD85" i="6"/>
  <c r="AD143" i="6"/>
  <c r="L57" i="6"/>
  <c r="L60" i="6" s="1"/>
  <c r="S115" i="6"/>
  <c r="S117" i="6"/>
  <c r="S119" i="6" s="1"/>
  <c r="AE3" i="6"/>
  <c r="AE114" i="6"/>
  <c r="Y22" i="6"/>
  <c r="Y31" i="6" s="1"/>
  <c r="N76" i="6"/>
  <c r="N36" i="6"/>
  <c r="N37" i="6" s="1"/>
  <c r="N38" i="6" s="1"/>
  <c r="AA29" i="6"/>
  <c r="AA54" i="6" s="1"/>
  <c r="AB142" i="6"/>
  <c r="AA91" i="6"/>
  <c r="H93" i="6" l="1"/>
  <c r="H95" i="6" s="1"/>
  <c r="H99" i="6" s="1"/>
  <c r="I66" i="6"/>
  <c r="I68" i="6" s="1"/>
  <c r="J63" i="6"/>
  <c r="S34" i="6"/>
  <c r="N139" i="6"/>
  <c r="N144" i="6" s="1"/>
  <c r="AA77" i="6"/>
  <c r="Z137" i="6"/>
  <c r="Z141" i="6" s="1"/>
  <c r="AE85" i="6"/>
  <c r="AE143" i="6"/>
  <c r="M57" i="6"/>
  <c r="M60" i="6" s="1"/>
  <c r="T112" i="6"/>
  <c r="S58" i="6"/>
  <c r="AF3" i="6"/>
  <c r="AF114" i="6"/>
  <c r="Z87" i="6"/>
  <c r="Z22" i="6"/>
  <c r="Z31" i="6" s="1"/>
  <c r="AA87" i="6"/>
  <c r="N75" i="6"/>
  <c r="N79" i="6" s="1"/>
  <c r="AC142" i="6"/>
  <c r="AB91" i="6"/>
  <c r="I93" i="6" l="1"/>
  <c r="I95" i="6" s="1"/>
  <c r="I99" i="6" s="1"/>
  <c r="J66" i="6"/>
  <c r="J68" i="6" s="1"/>
  <c r="K63" i="6"/>
  <c r="AA137" i="6"/>
  <c r="AA141" i="6" s="1"/>
  <c r="AF85" i="6"/>
  <c r="AF143" i="6"/>
  <c r="N94" i="6"/>
  <c r="N135" i="6"/>
  <c r="N57" i="6"/>
  <c r="N60" i="6" s="1"/>
  <c r="T115" i="6"/>
  <c r="T117" i="6"/>
  <c r="T119" i="6" s="1"/>
  <c r="AG3" i="6"/>
  <c r="AG114" i="6"/>
  <c r="AA22" i="6"/>
  <c r="AA31" i="6" s="1"/>
  <c r="AC29" i="6"/>
  <c r="AC54" i="6" s="1"/>
  <c r="AB29" i="6"/>
  <c r="AB54" i="6" s="1"/>
  <c r="AD142" i="6"/>
  <c r="AC91" i="6"/>
  <c r="J93" i="6" l="1"/>
  <c r="J95" i="6" s="1"/>
  <c r="K93" i="6" s="1"/>
  <c r="K95" i="6" s="1"/>
  <c r="K66" i="6"/>
  <c r="K68" i="6" s="1"/>
  <c r="L63" i="6"/>
  <c r="T34" i="6"/>
  <c r="AB77" i="6"/>
  <c r="AC77" i="6"/>
  <c r="AG85" i="6"/>
  <c r="AG143" i="6"/>
  <c r="O57" i="6"/>
  <c r="O60" i="6" s="1"/>
  <c r="U112" i="6"/>
  <c r="T58" i="6"/>
  <c r="AH3" i="6"/>
  <c r="AH114" i="6"/>
  <c r="AB87" i="6"/>
  <c r="AB22" i="6"/>
  <c r="AB31" i="6" s="1"/>
  <c r="O36" i="6"/>
  <c r="O37" i="6" s="1"/>
  <c r="O38" i="6" s="1"/>
  <c r="AE142" i="6"/>
  <c r="AD91" i="6"/>
  <c r="J99" i="6" l="1"/>
  <c r="L66" i="6"/>
  <c r="L68" i="6" s="1"/>
  <c r="M63" i="6"/>
  <c r="L93" i="6"/>
  <c r="L95" i="6" s="1"/>
  <c r="K99" i="6"/>
  <c r="O139" i="6"/>
  <c r="O144" i="6" s="1"/>
  <c r="AC137" i="6"/>
  <c r="AB137" i="6"/>
  <c r="AB141" i="6" s="1"/>
  <c r="AH85" i="6"/>
  <c r="AH143" i="6"/>
  <c r="P57" i="6"/>
  <c r="P60" i="6" s="1"/>
  <c r="U115" i="6"/>
  <c r="U117" i="6"/>
  <c r="U119" i="6" s="1"/>
  <c r="AI3" i="6"/>
  <c r="AI114" i="6"/>
  <c r="AC87" i="6"/>
  <c r="AC22" i="6"/>
  <c r="AC31" i="6" s="1"/>
  <c r="O75" i="6"/>
  <c r="O79" i="6" s="1"/>
  <c r="AD29" i="6"/>
  <c r="AD54" i="6" s="1"/>
  <c r="AF142" i="6"/>
  <c r="AE91" i="6"/>
  <c r="L99" i="6" l="1"/>
  <c r="M93" i="6"/>
  <c r="M95" i="6" s="1"/>
  <c r="M66" i="6"/>
  <c r="M68" i="6" s="1"/>
  <c r="N63" i="6"/>
  <c r="U34" i="6"/>
  <c r="AD77" i="6"/>
  <c r="AC141" i="6"/>
  <c r="AI85" i="6"/>
  <c r="AI143" i="6"/>
  <c r="O94" i="6"/>
  <c r="O135" i="6"/>
  <c r="Q57" i="6"/>
  <c r="Q60" i="6" s="1"/>
  <c r="V112" i="6"/>
  <c r="U58" i="6"/>
  <c r="AJ3" i="6"/>
  <c r="AJ114" i="6"/>
  <c r="AD87" i="6"/>
  <c r="AD22" i="6"/>
  <c r="AD31" i="6" s="1"/>
  <c r="AF91" i="6"/>
  <c r="AE29" i="6"/>
  <c r="AE54" i="6" s="1"/>
  <c r="AG142" i="6"/>
  <c r="N66" i="6" l="1"/>
  <c r="N68" i="6" s="1"/>
  <c r="O63" i="6"/>
  <c r="O66" i="6" s="1"/>
  <c r="O68" i="6" s="1"/>
  <c r="M99" i="6"/>
  <c r="N93" i="6"/>
  <c r="N95" i="6" s="1"/>
  <c r="AE77" i="6"/>
  <c r="AD137" i="6"/>
  <c r="AD141" i="6" s="1"/>
  <c r="AJ85" i="6"/>
  <c r="AJ143" i="6"/>
  <c r="R57" i="6"/>
  <c r="R60" i="6" s="1"/>
  <c r="V117" i="6"/>
  <c r="V119" i="6" s="1"/>
  <c r="V115" i="6"/>
  <c r="AK3" i="6"/>
  <c r="AK114" i="6"/>
  <c r="AE87" i="6"/>
  <c r="AE22" i="6"/>
  <c r="AE31" i="6" s="1"/>
  <c r="AG29" i="6"/>
  <c r="AG54" i="6" s="1"/>
  <c r="P36" i="6"/>
  <c r="P37" i="6" s="1"/>
  <c r="P38" i="6" s="1"/>
  <c r="AF29" i="6"/>
  <c r="AF54" i="6" s="1"/>
  <c r="AG91" i="6"/>
  <c r="AH142" i="6"/>
  <c r="O93" i="6" l="1"/>
  <c r="O95" i="6" s="1"/>
  <c r="N99" i="6"/>
  <c r="V34" i="6"/>
  <c r="P139" i="6"/>
  <c r="P144" i="6" s="1"/>
  <c r="P63" i="6"/>
  <c r="P66" i="6" s="1"/>
  <c r="P68" i="6" s="1"/>
  <c r="AE137" i="6"/>
  <c r="AE141" i="6" s="1"/>
  <c r="AG137" i="6"/>
  <c r="AF77" i="6"/>
  <c r="AK85" i="6"/>
  <c r="AK143" i="6"/>
  <c r="S57" i="6"/>
  <c r="S60" i="6" s="1"/>
  <c r="W112" i="6"/>
  <c r="V58" i="6"/>
  <c r="AL3" i="6"/>
  <c r="AL114" i="6"/>
  <c r="AF87" i="6"/>
  <c r="AF22" i="6"/>
  <c r="AF31" i="6" s="1"/>
  <c r="P75" i="6"/>
  <c r="P79" i="6" s="1"/>
  <c r="AH29" i="6"/>
  <c r="AH54" i="6" s="1"/>
  <c r="AH91" i="6"/>
  <c r="AI142" i="6"/>
  <c r="O99" i="6" l="1"/>
  <c r="P93" i="6"/>
  <c r="AF137" i="6"/>
  <c r="AF141" i="6" s="1"/>
  <c r="AG77" i="6"/>
  <c r="AH77" i="6"/>
  <c r="AL85" i="6"/>
  <c r="AL143" i="6"/>
  <c r="P94" i="6"/>
  <c r="P135" i="6"/>
  <c r="T57" i="6"/>
  <c r="T60" i="6" s="1"/>
  <c r="W115" i="6"/>
  <c r="W117" i="6"/>
  <c r="W119" i="6" s="1"/>
  <c r="AM3" i="6"/>
  <c r="AM114" i="6"/>
  <c r="AG87" i="6"/>
  <c r="AG22" i="6"/>
  <c r="AG31" i="6" s="1"/>
  <c r="AI29" i="6"/>
  <c r="AI54" i="6" s="1"/>
  <c r="AI91" i="6"/>
  <c r="AJ142" i="6"/>
  <c r="P95" i="6" l="1"/>
  <c r="Q93" i="6" s="1"/>
  <c r="W34" i="6"/>
  <c r="AH137" i="6"/>
  <c r="AH141" i="6" s="1"/>
  <c r="AI77" i="6"/>
  <c r="AG141" i="6"/>
  <c r="AM85" i="6"/>
  <c r="AM143" i="6"/>
  <c r="U57" i="6"/>
  <c r="U60" i="6" s="1"/>
  <c r="X112" i="6"/>
  <c r="W58" i="6"/>
  <c r="AN3" i="6"/>
  <c r="AN114" i="6"/>
  <c r="AH87" i="6"/>
  <c r="AH22" i="6"/>
  <c r="AH31" i="6" s="1"/>
  <c r="Q36" i="6"/>
  <c r="Q37" i="6" s="1"/>
  <c r="Q38" i="6" s="1"/>
  <c r="AK142" i="6"/>
  <c r="AJ91" i="6"/>
  <c r="P99" i="6" l="1"/>
  <c r="Q139" i="6"/>
  <c r="Q144" i="6" s="1"/>
  <c r="Q63" i="6"/>
  <c r="Q66" i="6" s="1"/>
  <c r="Q68" i="6" s="1"/>
  <c r="AI137" i="6"/>
  <c r="AI141" i="6" s="1"/>
  <c r="AN85" i="6"/>
  <c r="AN143" i="6"/>
  <c r="V57" i="6"/>
  <c r="V60" i="6" s="1"/>
  <c r="X115" i="6"/>
  <c r="X117" i="6"/>
  <c r="X119" i="6" s="1"/>
  <c r="AO3" i="6"/>
  <c r="AO114" i="6"/>
  <c r="AI87" i="6"/>
  <c r="AI22" i="6"/>
  <c r="AI31" i="6" s="1"/>
  <c r="Q75" i="6"/>
  <c r="Q79" i="6" s="1"/>
  <c r="AK91" i="6"/>
  <c r="AJ29" i="6"/>
  <c r="AJ54" i="6" s="1"/>
  <c r="AL142" i="6"/>
  <c r="X34" i="6" l="1"/>
  <c r="AJ77" i="6"/>
  <c r="AO85" i="6"/>
  <c r="AO143" i="6"/>
  <c r="Q94" i="6"/>
  <c r="Q95" i="6" s="1"/>
  <c r="Q135" i="6"/>
  <c r="W57" i="6"/>
  <c r="W60" i="6" s="1"/>
  <c r="Y112" i="6"/>
  <c r="X58" i="6"/>
  <c r="AP3" i="6"/>
  <c r="AP114" i="6"/>
  <c r="AJ87" i="6"/>
  <c r="AJ22" i="6"/>
  <c r="AJ31" i="6" s="1"/>
  <c r="AK29" i="6"/>
  <c r="AK54" i="6" s="1"/>
  <c r="AL91" i="6"/>
  <c r="AM142" i="6"/>
  <c r="AK77" i="6" l="1"/>
  <c r="AJ137" i="6"/>
  <c r="AJ141" i="6" s="1"/>
  <c r="AP85" i="6"/>
  <c r="AP143" i="6"/>
  <c r="X57" i="6"/>
  <c r="Y57" i="6" s="1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AJ57" i="6" s="1"/>
  <c r="AK57" i="6" s="1"/>
  <c r="AL57" i="6" s="1"/>
  <c r="AM57" i="6" s="1"/>
  <c r="AN57" i="6" s="1"/>
  <c r="AO57" i="6" s="1"/>
  <c r="AP57" i="6" s="1"/>
  <c r="AQ57" i="6" s="1"/>
  <c r="AR57" i="6" s="1"/>
  <c r="AS57" i="6" s="1"/>
  <c r="AT57" i="6" s="1"/>
  <c r="AU57" i="6" s="1"/>
  <c r="AV57" i="6" s="1"/>
  <c r="AW57" i="6" s="1"/>
  <c r="AX57" i="6" s="1"/>
  <c r="AY57" i="6" s="1"/>
  <c r="AZ57" i="6" s="1"/>
  <c r="BA57" i="6" s="1"/>
  <c r="BB57" i="6" s="1"/>
  <c r="BC57" i="6" s="1"/>
  <c r="BD57" i="6" s="1"/>
  <c r="BE57" i="6" s="1"/>
  <c r="BF57" i="6" s="1"/>
  <c r="BG57" i="6" s="1"/>
  <c r="BH57" i="6" s="1"/>
  <c r="BI57" i="6" s="1"/>
  <c r="BJ57" i="6" s="1"/>
  <c r="BK57" i="6" s="1"/>
  <c r="BL57" i="6" s="1"/>
  <c r="BM57" i="6" s="1"/>
  <c r="Y117" i="6"/>
  <c r="Y119" i="6" s="1"/>
  <c r="Y115" i="6"/>
  <c r="AQ3" i="6"/>
  <c r="AQ114" i="6"/>
  <c r="R93" i="6"/>
  <c r="Q99" i="6"/>
  <c r="AK87" i="6"/>
  <c r="AK22" i="6"/>
  <c r="AK31" i="6" s="1"/>
  <c r="R36" i="6"/>
  <c r="R37" i="6" s="1"/>
  <c r="R38" i="6" s="1"/>
  <c r="AL29" i="6"/>
  <c r="AL54" i="6" s="1"/>
  <c r="AN142" i="6"/>
  <c r="AM91" i="6"/>
  <c r="Y34" i="6" l="1"/>
  <c r="R139" i="6"/>
  <c r="R144" i="6" s="1"/>
  <c r="R63" i="6"/>
  <c r="R66" i="6" s="1"/>
  <c r="R68" i="6" s="1"/>
  <c r="X60" i="6"/>
  <c r="AL77" i="6"/>
  <c r="AK137" i="6"/>
  <c r="AK141" i="6" s="1"/>
  <c r="AQ85" i="6"/>
  <c r="AQ143" i="6"/>
  <c r="Z112" i="6"/>
  <c r="Y58" i="6"/>
  <c r="Y60" i="6" s="1"/>
  <c r="AR3" i="6"/>
  <c r="AR114" i="6"/>
  <c r="AL87" i="6"/>
  <c r="AL22" i="6"/>
  <c r="AL31" i="6" s="1"/>
  <c r="R75" i="6"/>
  <c r="R79" i="6" s="1"/>
  <c r="AM29" i="6"/>
  <c r="AM54" i="6" s="1"/>
  <c r="AO142" i="6"/>
  <c r="AN91" i="6"/>
  <c r="AM77" i="6" l="1"/>
  <c r="AL137" i="6"/>
  <c r="AL141" i="6" s="1"/>
  <c r="AR85" i="6"/>
  <c r="AR143" i="6"/>
  <c r="R94" i="6"/>
  <c r="R95" i="6" s="1"/>
  <c r="R135" i="6"/>
  <c r="Z117" i="6"/>
  <c r="Z119" i="6" s="1"/>
  <c r="Z115" i="6"/>
  <c r="AS3" i="6"/>
  <c r="AS114" i="6"/>
  <c r="AM87" i="6"/>
  <c r="AM22" i="6"/>
  <c r="AM31" i="6" s="1"/>
  <c r="AN29" i="6"/>
  <c r="AN54" i="6" s="1"/>
  <c r="AP142" i="6"/>
  <c r="AO91" i="6"/>
  <c r="Z34" i="6" l="1"/>
  <c r="AN77" i="6"/>
  <c r="AM137" i="6"/>
  <c r="AM141" i="6" s="1"/>
  <c r="AS85" i="6"/>
  <c r="AS143" i="6"/>
  <c r="AA112" i="6"/>
  <c r="Z58" i="6"/>
  <c r="Z60" i="6" s="1"/>
  <c r="AT3" i="6"/>
  <c r="AT114" i="6"/>
  <c r="S93" i="6"/>
  <c r="R99" i="6"/>
  <c r="AN87" i="6"/>
  <c r="AN22" i="6"/>
  <c r="AN31" i="6" s="1"/>
  <c r="S36" i="6"/>
  <c r="S37" i="6" s="1"/>
  <c r="S38" i="6" s="1"/>
  <c r="AP91" i="6"/>
  <c r="AO29" i="6"/>
  <c r="AO54" i="6" s="1"/>
  <c r="AQ142" i="6"/>
  <c r="S139" i="6" l="1"/>
  <c r="S144" i="6" s="1"/>
  <c r="S63" i="6"/>
  <c r="S66" i="6" s="1"/>
  <c r="S68" i="6" s="1"/>
  <c r="AO77" i="6"/>
  <c r="AN137" i="6"/>
  <c r="AN141" i="6" s="1"/>
  <c r="AT85" i="6"/>
  <c r="AT143" i="6"/>
  <c r="AA117" i="6"/>
  <c r="AA119" i="6" s="1"/>
  <c r="AA115" i="6"/>
  <c r="AU3" i="6"/>
  <c r="AU114" i="6"/>
  <c r="AO87" i="6"/>
  <c r="AO22" i="6"/>
  <c r="AO31" i="6" s="1"/>
  <c r="S75" i="6"/>
  <c r="S79" i="6" s="1"/>
  <c r="AQ29" i="6"/>
  <c r="AQ54" i="6" s="1"/>
  <c r="AR142" i="6"/>
  <c r="AP29" i="6"/>
  <c r="AP54" i="6" s="1"/>
  <c r="AQ91" i="6"/>
  <c r="AA34" i="6" l="1"/>
  <c r="AP77" i="6"/>
  <c r="AO137" i="6"/>
  <c r="AO141" i="6" s="1"/>
  <c r="AU85" i="6"/>
  <c r="AU143" i="6"/>
  <c r="S94" i="6"/>
  <c r="S95" i="6" s="1"/>
  <c r="S135" i="6"/>
  <c r="AB112" i="6"/>
  <c r="AA58" i="6"/>
  <c r="AA60" i="6" s="1"/>
  <c r="AV3" i="6"/>
  <c r="AV114" i="6"/>
  <c r="AP87" i="6"/>
  <c r="AP22" i="6"/>
  <c r="AP31" i="6" s="1"/>
  <c r="AR91" i="6"/>
  <c r="AS142" i="6"/>
  <c r="AQ77" i="6" l="1"/>
  <c r="AQ137" i="6"/>
  <c r="AP137" i="6"/>
  <c r="AP141" i="6" s="1"/>
  <c r="AV85" i="6"/>
  <c r="AV143" i="6"/>
  <c r="AB115" i="6"/>
  <c r="AB117" i="6"/>
  <c r="AB119" i="6" s="1"/>
  <c r="AW3" i="6"/>
  <c r="AW114" i="6"/>
  <c r="T93" i="6"/>
  <c r="S99" i="6"/>
  <c r="AQ87" i="6"/>
  <c r="AQ22" i="6"/>
  <c r="AQ31" i="6" s="1"/>
  <c r="T36" i="6"/>
  <c r="T37" i="6" s="1"/>
  <c r="T38" i="6" s="1"/>
  <c r="AS91" i="6"/>
  <c r="AR29" i="6"/>
  <c r="AR54" i="6" s="1"/>
  <c r="AT142" i="6"/>
  <c r="AB34" i="6" l="1"/>
  <c r="T139" i="6"/>
  <c r="T144" i="6" s="1"/>
  <c r="T63" i="6"/>
  <c r="T66" i="6" s="1"/>
  <c r="T68" i="6" s="1"/>
  <c r="AR77" i="6"/>
  <c r="AQ141" i="6"/>
  <c r="AW85" i="6"/>
  <c r="AW143" i="6"/>
  <c r="AC112" i="6"/>
  <c r="AB58" i="6"/>
  <c r="AB60" i="6" s="1"/>
  <c r="AX3" i="6"/>
  <c r="AX114" i="6"/>
  <c r="AR87" i="6"/>
  <c r="AR22" i="6"/>
  <c r="AR31" i="6" s="1"/>
  <c r="T75" i="6"/>
  <c r="T79" i="6" s="1"/>
  <c r="AT91" i="6"/>
  <c r="AS29" i="6"/>
  <c r="AS54" i="6" s="1"/>
  <c r="AU142" i="6"/>
  <c r="AS77" i="6" l="1"/>
  <c r="AR137" i="6"/>
  <c r="AR141" i="6" s="1"/>
  <c r="AX85" i="6"/>
  <c r="AX143" i="6"/>
  <c r="T94" i="6"/>
  <c r="T95" i="6" s="1"/>
  <c r="T135" i="6"/>
  <c r="AT87" i="6"/>
  <c r="AC117" i="6"/>
  <c r="AC119" i="6" s="1"/>
  <c r="AC115" i="6"/>
  <c r="AY3" i="6"/>
  <c r="AY114" i="6"/>
  <c r="AS87" i="6"/>
  <c r="AS22" i="6"/>
  <c r="AS31" i="6" s="1"/>
  <c r="AU91" i="6"/>
  <c r="AV142" i="6"/>
  <c r="AT29" i="6"/>
  <c r="AT54" i="6" s="1"/>
  <c r="AC34" i="6" l="1"/>
  <c r="AT77" i="6"/>
  <c r="AS137" i="6"/>
  <c r="AS141" i="6" s="1"/>
  <c r="AY85" i="6"/>
  <c r="AY143" i="6"/>
  <c r="AU87" i="6"/>
  <c r="AT22" i="6"/>
  <c r="AT31" i="6" s="1"/>
  <c r="AD112" i="6"/>
  <c r="AC58" i="6"/>
  <c r="AC60" i="6" s="1"/>
  <c r="AZ3" i="6"/>
  <c r="AZ114" i="6"/>
  <c r="U93" i="6"/>
  <c r="T99" i="6"/>
  <c r="U36" i="6"/>
  <c r="U37" i="6" s="1"/>
  <c r="U38" i="6" s="1"/>
  <c r="AU29" i="6"/>
  <c r="AU54" i="6" s="1"/>
  <c r="AW142" i="6"/>
  <c r="AV91" i="6"/>
  <c r="U139" i="6" l="1"/>
  <c r="U144" i="6" s="1"/>
  <c r="U63" i="6"/>
  <c r="U66" i="6" s="1"/>
  <c r="U68" i="6" s="1"/>
  <c r="AU77" i="6"/>
  <c r="AT137" i="6"/>
  <c r="AT141" i="6" s="1"/>
  <c r="AZ85" i="6"/>
  <c r="AZ143" i="6"/>
  <c r="AV87" i="6"/>
  <c r="AU22" i="6"/>
  <c r="AD115" i="6"/>
  <c r="AD117" i="6"/>
  <c r="AD119" i="6" s="1"/>
  <c r="AV22" i="6"/>
  <c r="BA3" i="6"/>
  <c r="BA114" i="6"/>
  <c r="AU31" i="6"/>
  <c r="U75" i="6"/>
  <c r="U79" i="6" s="1"/>
  <c r="AW91" i="6"/>
  <c r="AV29" i="6"/>
  <c r="AV54" i="6" s="1"/>
  <c r="AX142" i="6"/>
  <c r="G44" i="6"/>
  <c r="G50" i="6" s="1"/>
  <c r="AD34" i="6" l="1"/>
  <c r="AV77" i="6"/>
  <c r="AU137" i="6"/>
  <c r="AU141" i="6" s="1"/>
  <c r="BA85" i="6"/>
  <c r="BA143" i="6"/>
  <c r="U94" i="6"/>
  <c r="U95" i="6" s="1"/>
  <c r="U135" i="6"/>
  <c r="AW87" i="6"/>
  <c r="AE112" i="6"/>
  <c r="AD58" i="6"/>
  <c r="AD60" i="6" s="1"/>
  <c r="AW22" i="6"/>
  <c r="BB3" i="6"/>
  <c r="BB114" i="6"/>
  <c r="AX91" i="6"/>
  <c r="AV31" i="6"/>
  <c r="AW29" i="6"/>
  <c r="AW54" i="6" s="1"/>
  <c r="AY142" i="6"/>
  <c r="G70" i="6"/>
  <c r="H44" i="6"/>
  <c r="AW77" i="6" l="1"/>
  <c r="AV137" i="6"/>
  <c r="AV141" i="6" s="1"/>
  <c r="H50" i="6"/>
  <c r="H70" i="6" s="1"/>
  <c r="BB85" i="6"/>
  <c r="BB143" i="6"/>
  <c r="AX87" i="6"/>
  <c r="AE117" i="6"/>
  <c r="AE119" i="6" s="1"/>
  <c r="AE115" i="6"/>
  <c r="BC3" i="6"/>
  <c r="BC114" i="6"/>
  <c r="V93" i="6"/>
  <c r="U99" i="6"/>
  <c r="V36" i="6"/>
  <c r="V37" i="6" s="1"/>
  <c r="V38" i="6" s="1"/>
  <c r="AW31" i="6"/>
  <c r="AY29" i="6"/>
  <c r="AY54" i="6" s="1"/>
  <c r="AX22" i="6"/>
  <c r="AX29" i="6"/>
  <c r="AX54" i="6" s="1"/>
  <c r="AY91" i="6"/>
  <c r="AZ142" i="6"/>
  <c r="I44" i="6"/>
  <c r="I50" i="6" s="1"/>
  <c r="AE34" i="6" l="1"/>
  <c r="V139" i="6"/>
  <c r="V144" i="6" s="1"/>
  <c r="V63" i="6"/>
  <c r="V66" i="6" s="1"/>
  <c r="V68" i="6" s="1"/>
  <c r="AX77" i="6"/>
  <c r="AW137" i="6"/>
  <c r="AW141" i="6" s="1"/>
  <c r="BC85" i="6"/>
  <c r="BC143" i="6"/>
  <c r="AF112" i="6"/>
  <c r="AE58" i="6"/>
  <c r="AE60" i="6" s="1"/>
  <c r="BD3" i="6"/>
  <c r="BD114" i="6"/>
  <c r="AX31" i="6"/>
  <c r="AY87" i="6"/>
  <c r="V75" i="6"/>
  <c r="V79" i="6" s="1"/>
  <c r="AY22" i="6"/>
  <c r="AY31" i="6" s="1"/>
  <c r="AZ91" i="6"/>
  <c r="BA142" i="6"/>
  <c r="J44" i="6"/>
  <c r="AX137" i="6" l="1"/>
  <c r="AX141" i="6" s="1"/>
  <c r="AY77" i="6"/>
  <c r="AY137" i="6"/>
  <c r="J50" i="6"/>
  <c r="J70" i="6" s="1"/>
  <c r="BD85" i="6"/>
  <c r="BD143" i="6"/>
  <c r="V94" i="6"/>
  <c r="V95" i="6" s="1"/>
  <c r="V135" i="6"/>
  <c r="AF117" i="6"/>
  <c r="AF119" i="6" s="1"/>
  <c r="AF115" i="6"/>
  <c r="BE3" i="6"/>
  <c r="BE114" i="6"/>
  <c r="AZ87" i="6"/>
  <c r="AZ22" i="6"/>
  <c r="BA29" i="6"/>
  <c r="BA54" i="6" s="1"/>
  <c r="AZ29" i="6"/>
  <c r="AZ54" i="6" s="1"/>
  <c r="BA91" i="6"/>
  <c r="BB142" i="6"/>
  <c r="I70" i="6"/>
  <c r="K44" i="6"/>
  <c r="K50" i="6" s="1"/>
  <c r="AF34" i="6" l="1"/>
  <c r="AY141" i="6"/>
  <c r="AZ77" i="6"/>
  <c r="BE85" i="6"/>
  <c r="BE143" i="6"/>
  <c r="BA87" i="6"/>
  <c r="AG112" i="6"/>
  <c r="AF58" i="6"/>
  <c r="AF60" i="6" s="1"/>
  <c r="BF3" i="6"/>
  <c r="BF114" i="6"/>
  <c r="W93" i="6"/>
  <c r="V99" i="6"/>
  <c r="AZ31" i="6"/>
  <c r="W36" i="6"/>
  <c r="W37" i="6" s="1"/>
  <c r="W38" i="6" s="1"/>
  <c r="BA22" i="6"/>
  <c r="BA31" i="6" s="1"/>
  <c r="BB91" i="6"/>
  <c r="BC142" i="6"/>
  <c r="L44" i="6"/>
  <c r="W139" i="6" l="1"/>
  <c r="W144" i="6" s="1"/>
  <c r="W63" i="6"/>
  <c r="W66" i="6" s="1"/>
  <c r="W68" i="6" s="1"/>
  <c r="AZ137" i="6"/>
  <c r="AZ141" i="6" s="1"/>
  <c r="BA77" i="6"/>
  <c r="BA137" i="6"/>
  <c r="L50" i="6"/>
  <c r="L70" i="6" s="1"/>
  <c r="BF85" i="6"/>
  <c r="BF143" i="6"/>
  <c r="BB87" i="6"/>
  <c r="AG115" i="6"/>
  <c r="AG117" i="6"/>
  <c r="AG119" i="6" s="1"/>
  <c r="BG3" i="6"/>
  <c r="BG114" i="6"/>
  <c r="W75" i="6"/>
  <c r="W79" i="6" s="1"/>
  <c r="BB22" i="6"/>
  <c r="BC91" i="6"/>
  <c r="BB29" i="6"/>
  <c r="BB54" i="6" s="1"/>
  <c r="BD142" i="6"/>
  <c r="K70" i="6"/>
  <c r="M44" i="6"/>
  <c r="AG34" i="6" l="1"/>
  <c r="BA141" i="6"/>
  <c r="BB77" i="6"/>
  <c r="M50" i="6"/>
  <c r="M70" i="6" s="1"/>
  <c r="BG85" i="6"/>
  <c r="BG143" i="6"/>
  <c r="W94" i="6"/>
  <c r="W95" i="6" s="1"/>
  <c r="W135" i="6"/>
  <c r="AH112" i="6"/>
  <c r="AG58" i="6"/>
  <c r="AG60" i="6" s="1"/>
  <c r="BH3" i="6"/>
  <c r="BH114" i="6"/>
  <c r="BC87" i="6"/>
  <c r="BB31" i="6"/>
  <c r="BC22" i="6"/>
  <c r="BD87" i="6"/>
  <c r="BC29" i="6"/>
  <c r="BC54" i="6" s="1"/>
  <c r="BD91" i="6"/>
  <c r="BE142" i="6"/>
  <c r="N44" i="6"/>
  <c r="BC77" i="6" l="1"/>
  <c r="BB137" i="6"/>
  <c r="BB141" i="6" s="1"/>
  <c r="N50" i="6"/>
  <c r="N70" i="6" s="1"/>
  <c r="BH85" i="6"/>
  <c r="BH143" i="6"/>
  <c r="AH115" i="6"/>
  <c r="AH117" i="6"/>
  <c r="AH119" i="6" s="1"/>
  <c r="BI3" i="6"/>
  <c r="BI114" i="6"/>
  <c r="X93" i="6"/>
  <c r="W99" i="6"/>
  <c r="BC31" i="6"/>
  <c r="X36" i="6"/>
  <c r="X37" i="6" s="1"/>
  <c r="X38" i="6" s="1"/>
  <c r="BD22" i="6"/>
  <c r="BE91" i="6"/>
  <c r="BE29" i="6"/>
  <c r="BE54" i="6" s="1"/>
  <c r="BD29" i="6"/>
  <c r="BD54" i="6" s="1"/>
  <c r="BE87" i="6"/>
  <c r="BF142" i="6"/>
  <c r="O44" i="6"/>
  <c r="O50" i="6" s="1"/>
  <c r="AH34" i="6" l="1"/>
  <c r="X139" i="6"/>
  <c r="X144" i="6" s="1"/>
  <c r="X63" i="6"/>
  <c r="X66" i="6" s="1"/>
  <c r="X68" i="6" s="1"/>
  <c r="BD77" i="6"/>
  <c r="BE77" i="6"/>
  <c r="BC137" i="6"/>
  <c r="BC141" i="6" s="1"/>
  <c r="BI85" i="6"/>
  <c r="BI143" i="6"/>
  <c r="AI112" i="6"/>
  <c r="AH58" i="6"/>
  <c r="AH60" i="6" s="1"/>
  <c r="BJ3" i="6"/>
  <c r="BJ114" i="6"/>
  <c r="BD31" i="6"/>
  <c r="X75" i="6"/>
  <c r="X79" i="6" s="1"/>
  <c r="BE22" i="6"/>
  <c r="BE31" i="6" s="1"/>
  <c r="BF29" i="6"/>
  <c r="BF54" i="6" s="1"/>
  <c r="O70" i="6"/>
  <c r="BF91" i="6"/>
  <c r="BG142" i="6"/>
  <c r="P44" i="6"/>
  <c r="BE137" i="6" l="1"/>
  <c r="BF77" i="6"/>
  <c r="BD137" i="6"/>
  <c r="BD141" i="6" s="1"/>
  <c r="P50" i="6"/>
  <c r="P70" i="6" s="1"/>
  <c r="BJ85" i="6"/>
  <c r="BJ143" i="6"/>
  <c r="X94" i="6"/>
  <c r="X95" i="6" s="1"/>
  <c r="X135" i="6"/>
  <c r="AI115" i="6"/>
  <c r="AI117" i="6"/>
  <c r="AI119" i="6" s="1"/>
  <c r="BK3" i="6"/>
  <c r="BK114" i="6"/>
  <c r="BF87" i="6"/>
  <c r="BF22" i="6"/>
  <c r="BF31" i="6" s="1"/>
  <c r="BH142" i="6"/>
  <c r="BG91" i="6"/>
  <c r="Q44" i="6"/>
  <c r="AI34" i="6" l="1"/>
  <c r="BF137" i="6"/>
  <c r="BF141" i="6" s="1"/>
  <c r="BE141" i="6"/>
  <c r="Q50" i="6"/>
  <c r="Q70" i="6" s="1"/>
  <c r="BK85" i="6"/>
  <c r="BK143" i="6"/>
  <c r="AJ112" i="6"/>
  <c r="AI58" i="6"/>
  <c r="AI60" i="6" s="1"/>
  <c r="BL3" i="6"/>
  <c r="BL114" i="6"/>
  <c r="Y93" i="6"/>
  <c r="X99" i="6"/>
  <c r="BG87" i="6"/>
  <c r="Y36" i="6"/>
  <c r="Y37" i="6" s="1"/>
  <c r="Y38" i="6" s="1"/>
  <c r="BG29" i="6"/>
  <c r="BG54" i="6" s="1"/>
  <c r="BG22" i="6"/>
  <c r="BH91" i="6"/>
  <c r="BI142" i="6"/>
  <c r="R44" i="6"/>
  <c r="Y139" i="6" l="1"/>
  <c r="Y144" i="6" s="1"/>
  <c r="Y63" i="6"/>
  <c r="Y66" i="6" s="1"/>
  <c r="Y68" i="6" s="1"/>
  <c r="BG77" i="6"/>
  <c r="R50" i="6"/>
  <c r="R70" i="6" s="1"/>
  <c r="BL85" i="6"/>
  <c r="BL143" i="6"/>
  <c r="AJ115" i="6"/>
  <c r="AJ117" i="6"/>
  <c r="AJ119" i="6" s="1"/>
  <c r="BM3" i="6"/>
  <c r="BM114" i="6"/>
  <c r="BG31" i="6"/>
  <c r="BI29" i="6"/>
  <c r="BI54" i="6" s="1"/>
  <c r="BH87" i="6"/>
  <c r="Y75" i="6"/>
  <c r="Y79" i="6" s="1"/>
  <c r="BH22" i="6"/>
  <c r="BJ142" i="6"/>
  <c r="BH29" i="6"/>
  <c r="BH54" i="6" s="1"/>
  <c r="BI91" i="6"/>
  <c r="S44" i="6"/>
  <c r="AJ34" i="6" l="1"/>
  <c r="BH77" i="6"/>
  <c r="BG137" i="6"/>
  <c r="BG141" i="6" s="1"/>
  <c r="S50" i="6"/>
  <c r="S70" i="6" s="1"/>
  <c r="BM85" i="6"/>
  <c r="BM143" i="6"/>
  <c r="Y94" i="6"/>
  <c r="Y95" i="6" s="1"/>
  <c r="Y135" i="6"/>
  <c r="AK112" i="6"/>
  <c r="AJ58" i="6"/>
  <c r="AJ60" i="6" s="1"/>
  <c r="BJ29" i="6"/>
  <c r="BJ54" i="6" s="1"/>
  <c r="BI87" i="6"/>
  <c r="Z36" i="6"/>
  <c r="Z37" i="6" s="1"/>
  <c r="Z38" i="6" s="1"/>
  <c r="Z139" i="6" s="1"/>
  <c r="Z144" i="6" s="1"/>
  <c r="BI22" i="6"/>
  <c r="BI31" i="6" s="1"/>
  <c r="BH31" i="6"/>
  <c r="BJ91" i="6"/>
  <c r="BK142" i="6"/>
  <c r="D27" i="6"/>
  <c r="T44" i="6"/>
  <c r="Z63" i="6" l="1"/>
  <c r="Z66" i="6" s="1"/>
  <c r="Z68" i="6" s="1"/>
  <c r="BJ77" i="6"/>
  <c r="BH137" i="6"/>
  <c r="BH141" i="6" s="1"/>
  <c r="BI77" i="6"/>
  <c r="BI137" i="6"/>
  <c r="T50" i="6"/>
  <c r="T70" i="6" s="1"/>
  <c r="AK117" i="6"/>
  <c r="AK119" i="6" s="1"/>
  <c r="AK115" i="6"/>
  <c r="Z93" i="6"/>
  <c r="Y99" i="6"/>
  <c r="D86" i="6"/>
  <c r="D84" i="6"/>
  <c r="BJ87" i="6"/>
  <c r="Z75" i="6"/>
  <c r="Z79" i="6" s="1"/>
  <c r="D28" i="6"/>
  <c r="BJ22" i="6"/>
  <c r="BJ31" i="6" s="1"/>
  <c r="BL142" i="6"/>
  <c r="BK91" i="6"/>
  <c r="D25" i="6"/>
  <c r="D26" i="6"/>
  <c r="U44" i="6"/>
  <c r="AK34" i="6" l="1"/>
  <c r="BI141" i="6"/>
  <c r="BJ137" i="6"/>
  <c r="BJ141" i="6" s="1"/>
  <c r="U50" i="6"/>
  <c r="U70" i="6" s="1"/>
  <c r="Z94" i="6"/>
  <c r="Z95" i="6" s="1"/>
  <c r="Z135" i="6"/>
  <c r="AL112" i="6"/>
  <c r="AK58" i="6"/>
  <c r="AK60" i="6" s="1"/>
  <c r="BK87" i="6"/>
  <c r="BL29" i="6"/>
  <c r="BL54" i="6" s="1"/>
  <c r="BK29" i="6"/>
  <c r="BK54" i="6" s="1"/>
  <c r="BK22" i="6"/>
  <c r="BL91" i="6"/>
  <c r="BM142" i="6"/>
  <c r="V44" i="6"/>
  <c r="BK77" i="6" l="1"/>
  <c r="V50" i="6"/>
  <c r="V70" i="6" s="1"/>
  <c r="AL117" i="6"/>
  <c r="AL119" i="6" s="1"/>
  <c r="AL115" i="6"/>
  <c r="AA93" i="6"/>
  <c r="Z99" i="6"/>
  <c r="D85" i="6"/>
  <c r="BK31" i="6"/>
  <c r="BL87" i="6"/>
  <c r="AA36" i="6"/>
  <c r="AA37" i="6" s="1"/>
  <c r="AA38" i="6" s="1"/>
  <c r="BL22" i="6"/>
  <c r="BL31" i="6" s="1"/>
  <c r="D15" i="6"/>
  <c r="D14" i="6"/>
  <c r="BM91" i="6"/>
  <c r="D90" i="6"/>
  <c r="D21" i="6"/>
  <c r="W44" i="6"/>
  <c r="AL34" i="6" l="1"/>
  <c r="AA139" i="6"/>
  <c r="AA144" i="6" s="1"/>
  <c r="AA63" i="6"/>
  <c r="BL77" i="6"/>
  <c r="BL137" i="6"/>
  <c r="BK137" i="6"/>
  <c r="BK141" i="6" s="1"/>
  <c r="W50" i="6"/>
  <c r="W70" i="6" s="1"/>
  <c r="AM112" i="6"/>
  <c r="AL58" i="6"/>
  <c r="AL60" i="6" s="1"/>
  <c r="BM29" i="6"/>
  <c r="D82" i="6"/>
  <c r="BM87" i="6"/>
  <c r="D87" i="6" s="1"/>
  <c r="AA75" i="6"/>
  <c r="AA79" i="6" s="1"/>
  <c r="AA66" i="6"/>
  <c r="AA68" i="6" s="1"/>
  <c r="D16" i="6"/>
  <c r="D83" i="6"/>
  <c r="X44" i="6"/>
  <c r="BM54" i="6" l="1"/>
  <c r="BM77" i="6" s="1"/>
  <c r="D77" i="6" s="1"/>
  <c r="BL141" i="6"/>
  <c r="X50" i="6"/>
  <c r="X70" i="6" s="1"/>
  <c r="AA94" i="6"/>
  <c r="AA95" i="6" s="1"/>
  <c r="AA135" i="6"/>
  <c r="D29" i="6"/>
  <c r="AM117" i="6"/>
  <c r="AM119" i="6" s="1"/>
  <c r="AM115" i="6"/>
  <c r="BM22" i="6"/>
  <c r="Y44" i="6"/>
  <c r="AM34" i="6" l="1"/>
  <c r="BM137" i="6"/>
  <c r="BM141" i="6" s="1"/>
  <c r="Y50" i="6"/>
  <c r="Y70" i="6" s="1"/>
  <c r="AN112" i="6"/>
  <c r="AM58" i="6"/>
  <c r="AM60" i="6" s="1"/>
  <c r="AB93" i="6"/>
  <c r="AA99" i="6"/>
  <c r="AB36" i="6"/>
  <c r="AB37" i="6" s="1"/>
  <c r="AB38" i="6" s="1"/>
  <c r="D22" i="6"/>
  <c r="BM31" i="6"/>
  <c r="Z44" i="6"/>
  <c r="AB139" i="6" l="1"/>
  <c r="AB144" i="6" s="1"/>
  <c r="AB63" i="6"/>
  <c r="AB66" i="6" s="1"/>
  <c r="AB68" i="6" s="1"/>
  <c r="Z50" i="6"/>
  <c r="Z70" i="6" s="1"/>
  <c r="AN117" i="6"/>
  <c r="AN119" i="6" s="1"/>
  <c r="AN115" i="6"/>
  <c r="AB75" i="6"/>
  <c r="AB79" i="6" s="1"/>
  <c r="AA44" i="6"/>
  <c r="AN34" i="6" l="1"/>
  <c r="AA50" i="6"/>
  <c r="AA70" i="6" s="1"/>
  <c r="AB94" i="6"/>
  <c r="AB95" i="6" s="1"/>
  <c r="AB44" i="6" s="1"/>
  <c r="AB135" i="6"/>
  <c r="AO112" i="6"/>
  <c r="AN58" i="6"/>
  <c r="AN60" i="6" s="1"/>
  <c r="AB50" i="6" l="1"/>
  <c r="AB70" i="6" s="1"/>
  <c r="AO117" i="6"/>
  <c r="AO119" i="6" s="1"/>
  <c r="AO115" i="6"/>
  <c r="AC93" i="6"/>
  <c r="AB99" i="6"/>
  <c r="AC36" i="6"/>
  <c r="AC37" i="6" s="1"/>
  <c r="AC38" i="6" s="1"/>
  <c r="AO34" i="6" l="1"/>
  <c r="AC139" i="6"/>
  <c r="AC144" i="6" s="1"/>
  <c r="AC63" i="6"/>
  <c r="AC66" i="6" s="1"/>
  <c r="AC68" i="6" s="1"/>
  <c r="AP112" i="6"/>
  <c r="AO58" i="6"/>
  <c r="AO60" i="6" s="1"/>
  <c r="AC75" i="6"/>
  <c r="AC79" i="6" s="1"/>
  <c r="AC94" i="6" l="1"/>
  <c r="AC95" i="6" s="1"/>
  <c r="AC99" i="6" s="1"/>
  <c r="AC135" i="6"/>
  <c r="AP117" i="6"/>
  <c r="AP119" i="6" s="1"/>
  <c r="AP115" i="6"/>
  <c r="AP34" i="6" l="1"/>
  <c r="AQ112" i="6"/>
  <c r="AP58" i="6"/>
  <c r="AP60" i="6" s="1"/>
  <c r="AC44" i="6"/>
  <c r="AD93" i="6"/>
  <c r="AD36" i="6"/>
  <c r="AC50" i="6" l="1"/>
  <c r="AC70" i="6" s="1"/>
  <c r="AQ117" i="6"/>
  <c r="AQ119" i="6" s="1"/>
  <c r="AQ115" i="6"/>
  <c r="AD37" i="6"/>
  <c r="AD38" i="6" s="1"/>
  <c r="AQ34" i="6" l="1"/>
  <c r="AD139" i="6"/>
  <c r="AD144" i="6" s="1"/>
  <c r="AD63" i="6"/>
  <c r="AD66" i="6" s="1"/>
  <c r="AD68" i="6" s="1"/>
  <c r="AR112" i="6"/>
  <c r="AQ58" i="6"/>
  <c r="AQ60" i="6" s="1"/>
  <c r="AD75" i="6"/>
  <c r="AD79" i="6" s="1"/>
  <c r="AD94" i="6" l="1"/>
  <c r="AD95" i="6" s="1"/>
  <c r="AD99" i="6" s="1"/>
  <c r="AD135" i="6"/>
  <c r="AR117" i="6"/>
  <c r="AR119" i="6" s="1"/>
  <c r="AR115" i="6"/>
  <c r="AE36" i="6"/>
  <c r="AR34" i="6" l="1"/>
  <c r="AS112" i="6"/>
  <c r="AR58" i="6"/>
  <c r="AR60" i="6" s="1"/>
  <c r="AD44" i="6"/>
  <c r="AE93" i="6"/>
  <c r="AE37" i="6"/>
  <c r="AE38" i="6" s="1"/>
  <c r="AE139" i="6" l="1"/>
  <c r="AE144" i="6" s="1"/>
  <c r="AE63" i="6"/>
  <c r="AE66" i="6" s="1"/>
  <c r="AE68" i="6" s="1"/>
  <c r="AD50" i="6"/>
  <c r="AD70" i="6" s="1"/>
  <c r="AS115" i="6"/>
  <c r="AS117" i="6"/>
  <c r="AS119" i="6" s="1"/>
  <c r="AE75" i="6"/>
  <c r="AE79" i="6" s="1"/>
  <c r="AS34" i="6" l="1"/>
  <c r="AE94" i="6"/>
  <c r="AE95" i="6" s="1"/>
  <c r="AE99" i="6" s="1"/>
  <c r="AE135" i="6"/>
  <c r="AT112" i="6"/>
  <c r="AS58" i="6"/>
  <c r="AS60" i="6" s="1"/>
  <c r="AF36" i="6"/>
  <c r="AT117" i="6" l="1"/>
  <c r="AT119" i="6" s="1"/>
  <c r="AT115" i="6"/>
  <c r="AE44" i="6"/>
  <c r="AF93" i="6"/>
  <c r="AF37" i="6"/>
  <c r="AF38" i="6" s="1"/>
  <c r="AT34" i="6" l="1"/>
  <c r="AF139" i="6"/>
  <c r="AF144" i="6" s="1"/>
  <c r="AF63" i="6"/>
  <c r="AE50" i="6"/>
  <c r="AE70" i="6" s="1"/>
  <c r="AU112" i="6"/>
  <c r="AT58" i="6"/>
  <c r="AT60" i="6" s="1"/>
  <c r="AF75" i="6"/>
  <c r="AF79" i="6" s="1"/>
  <c r="AF66" i="6"/>
  <c r="AF68" i="6" s="1"/>
  <c r="AF94" i="6" l="1"/>
  <c r="AF95" i="6" s="1"/>
  <c r="AF99" i="6" s="1"/>
  <c r="AF135" i="6"/>
  <c r="AU115" i="6"/>
  <c r="AU117" i="6"/>
  <c r="AU119" i="6" s="1"/>
  <c r="AG36" i="6"/>
  <c r="AU34" i="6" l="1"/>
  <c r="AV112" i="6"/>
  <c r="AU58" i="6"/>
  <c r="AU60" i="6" s="1"/>
  <c r="AF44" i="6"/>
  <c r="AG93" i="6"/>
  <c r="AG37" i="6"/>
  <c r="AG38" i="6" s="1"/>
  <c r="AG139" i="6" l="1"/>
  <c r="AG144" i="6" s="1"/>
  <c r="AG63" i="6"/>
  <c r="AG66" i="6" s="1"/>
  <c r="AG68" i="6" s="1"/>
  <c r="AF50" i="6"/>
  <c r="AF70" i="6" s="1"/>
  <c r="AV117" i="6"/>
  <c r="AV119" i="6" s="1"/>
  <c r="AV115" i="6"/>
  <c r="AG75" i="6"/>
  <c r="AG79" i="6" s="1"/>
  <c r="AV34" i="6" l="1"/>
  <c r="AG94" i="6"/>
  <c r="AG95" i="6" s="1"/>
  <c r="AG99" i="6" s="1"/>
  <c r="AG135" i="6"/>
  <c r="AW112" i="6"/>
  <c r="AV58" i="6"/>
  <c r="AV60" i="6" s="1"/>
  <c r="AH36" i="6"/>
  <c r="AW117" i="6" l="1"/>
  <c r="AW119" i="6" s="1"/>
  <c r="AW115" i="6"/>
  <c r="AH93" i="6"/>
  <c r="AG44" i="6"/>
  <c r="AH37" i="6"/>
  <c r="AH38" i="6" s="1"/>
  <c r="AW34" i="6" l="1"/>
  <c r="AH139" i="6"/>
  <c r="AH144" i="6" s="1"/>
  <c r="AH63" i="6"/>
  <c r="AH66" i="6" s="1"/>
  <c r="AH68" i="6" s="1"/>
  <c r="AG50" i="6"/>
  <c r="AG70" i="6" s="1"/>
  <c r="AX112" i="6"/>
  <c r="AW58" i="6"/>
  <c r="AW60" i="6" s="1"/>
  <c r="AH75" i="6"/>
  <c r="AH79" i="6" s="1"/>
  <c r="AH94" i="6" l="1"/>
  <c r="AH95" i="6" s="1"/>
  <c r="AH99" i="6" s="1"/>
  <c r="AH135" i="6"/>
  <c r="AX117" i="6"/>
  <c r="AX119" i="6" s="1"/>
  <c r="AX115" i="6"/>
  <c r="AI36" i="6"/>
  <c r="AI37" i="6" s="1"/>
  <c r="AI38" i="6" s="1"/>
  <c r="AI139" i="6" s="1"/>
  <c r="AI144" i="6" s="1"/>
  <c r="AX34" i="6" l="1"/>
  <c r="AI63" i="6"/>
  <c r="AI66" i="6" s="1"/>
  <c r="AI68" i="6" s="1"/>
  <c r="AY112" i="6"/>
  <c r="AX58" i="6"/>
  <c r="AX60" i="6" s="1"/>
  <c r="AI93" i="6"/>
  <c r="AH44" i="6"/>
  <c r="AI75" i="6"/>
  <c r="AI79" i="6" s="1"/>
  <c r="AH50" i="6" l="1"/>
  <c r="AH70" i="6" s="1"/>
  <c r="AI94" i="6"/>
  <c r="AI95" i="6" s="1"/>
  <c r="AI99" i="6" s="1"/>
  <c r="AI135" i="6"/>
  <c r="AY115" i="6"/>
  <c r="AY117" i="6"/>
  <c r="AY119" i="6" s="1"/>
  <c r="AY34" i="6" l="1"/>
  <c r="AZ112" i="6"/>
  <c r="AY58" i="6"/>
  <c r="AY60" i="6" s="1"/>
  <c r="AI44" i="6"/>
  <c r="AJ93" i="6"/>
  <c r="AJ36" i="6"/>
  <c r="AJ37" i="6" s="1"/>
  <c r="AJ38" i="6" s="1"/>
  <c r="AJ139" i="6" l="1"/>
  <c r="AJ144" i="6" s="1"/>
  <c r="AJ63" i="6"/>
  <c r="AJ66" i="6" s="1"/>
  <c r="AJ68" i="6" s="1"/>
  <c r="AI50" i="6"/>
  <c r="AI70" i="6" s="1"/>
  <c r="AZ115" i="6"/>
  <c r="AZ117" i="6"/>
  <c r="AZ119" i="6" s="1"/>
  <c r="AJ75" i="6"/>
  <c r="AJ79" i="6" s="1"/>
  <c r="AZ34" i="6" l="1"/>
  <c r="AJ94" i="6"/>
  <c r="AJ95" i="6" s="1"/>
  <c r="AJ99" i="6" s="1"/>
  <c r="AJ135" i="6"/>
  <c r="BA112" i="6"/>
  <c r="AZ58" i="6"/>
  <c r="AZ60" i="6" s="1"/>
  <c r="BA117" i="6" l="1"/>
  <c r="BA119" i="6" s="1"/>
  <c r="BA115" i="6"/>
  <c r="AK93" i="6"/>
  <c r="AJ44" i="6"/>
  <c r="AK36" i="6"/>
  <c r="AK37" i="6" s="1"/>
  <c r="AK38" i="6" s="1"/>
  <c r="BA34" i="6" l="1"/>
  <c r="AK139" i="6"/>
  <c r="AK144" i="6" s="1"/>
  <c r="AK63" i="6"/>
  <c r="AK66" i="6" s="1"/>
  <c r="AK68" i="6" s="1"/>
  <c r="AJ50" i="6"/>
  <c r="AJ70" i="6" s="1"/>
  <c r="BB112" i="6"/>
  <c r="BA58" i="6"/>
  <c r="BA60" i="6" s="1"/>
  <c r="AK75" i="6"/>
  <c r="AK79" i="6" s="1"/>
  <c r="AK94" i="6" l="1"/>
  <c r="AK95" i="6" s="1"/>
  <c r="AK99" i="6" s="1"/>
  <c r="AK135" i="6"/>
  <c r="BB115" i="6"/>
  <c r="BB117" i="6"/>
  <c r="BB119" i="6" s="1"/>
  <c r="BB34" i="6" l="1"/>
  <c r="BC112" i="6"/>
  <c r="BB58" i="6"/>
  <c r="BB60" i="6" s="1"/>
  <c r="AK44" i="6"/>
  <c r="AL93" i="6"/>
  <c r="AL36" i="6"/>
  <c r="AL37" i="6" s="1"/>
  <c r="AL38" i="6" s="1"/>
  <c r="AL139" i="6" l="1"/>
  <c r="AL144" i="6" s="1"/>
  <c r="AL63" i="6"/>
  <c r="AL66" i="6" s="1"/>
  <c r="AL68" i="6" s="1"/>
  <c r="AK50" i="6"/>
  <c r="AK70" i="6" s="1"/>
  <c r="BC115" i="6"/>
  <c r="BC117" i="6"/>
  <c r="BC119" i="6" s="1"/>
  <c r="AL75" i="6"/>
  <c r="AL79" i="6" s="1"/>
  <c r="BC34" i="6" l="1"/>
  <c r="AL94" i="6"/>
  <c r="AL95" i="6" s="1"/>
  <c r="AL99" i="6" s="1"/>
  <c r="AL135" i="6"/>
  <c r="BD112" i="6"/>
  <c r="BC58" i="6"/>
  <c r="BC60" i="6" s="1"/>
  <c r="BD115" i="6" l="1"/>
  <c r="BD117" i="6"/>
  <c r="BD119" i="6" s="1"/>
  <c r="AL44" i="6"/>
  <c r="AM93" i="6"/>
  <c r="AM36" i="6"/>
  <c r="AM37" i="6" s="1"/>
  <c r="AM38" i="6" s="1"/>
  <c r="BD34" i="6" l="1"/>
  <c r="AM139" i="6"/>
  <c r="AM144" i="6" s="1"/>
  <c r="AM63" i="6"/>
  <c r="AM66" i="6" s="1"/>
  <c r="AM68" i="6" s="1"/>
  <c r="AL50" i="6"/>
  <c r="AL70" i="6" s="1"/>
  <c r="BE112" i="6"/>
  <c r="BD58" i="6"/>
  <c r="BD60" i="6" s="1"/>
  <c r="AM75" i="6"/>
  <c r="AM79" i="6" s="1"/>
  <c r="AM94" i="6" l="1"/>
  <c r="AM95" i="6" s="1"/>
  <c r="AM99" i="6" s="1"/>
  <c r="AM135" i="6"/>
  <c r="BE117" i="6"/>
  <c r="BE119" i="6" s="1"/>
  <c r="BE115" i="6"/>
  <c r="AN36" i="6"/>
  <c r="AN37" i="6" s="1"/>
  <c r="AN38" i="6" s="1"/>
  <c r="AN139" i="6" s="1"/>
  <c r="AN144" i="6" s="1"/>
  <c r="BE34" i="6" l="1"/>
  <c r="AN63" i="6"/>
  <c r="AN66" i="6" s="1"/>
  <c r="AN68" i="6" s="1"/>
  <c r="BF112" i="6"/>
  <c r="BE58" i="6"/>
  <c r="BE60" i="6" s="1"/>
  <c r="AM44" i="6"/>
  <c r="AN93" i="6"/>
  <c r="AN75" i="6"/>
  <c r="AN79" i="6" s="1"/>
  <c r="AM50" i="6" l="1"/>
  <c r="AM70" i="6" s="1"/>
  <c r="AN94" i="6"/>
  <c r="AN95" i="6" s="1"/>
  <c r="AN99" i="6" s="1"/>
  <c r="AN135" i="6"/>
  <c r="BF117" i="6"/>
  <c r="BF119" i="6" s="1"/>
  <c r="BF115" i="6"/>
  <c r="AO36" i="6"/>
  <c r="AO37" i="6" s="1"/>
  <c r="AO38" i="6" s="1"/>
  <c r="AO139" i="6" s="1"/>
  <c r="AO144" i="6" s="1"/>
  <c r="BF34" i="6" l="1"/>
  <c r="AO63" i="6"/>
  <c r="AO66" i="6" s="1"/>
  <c r="AO68" i="6" s="1"/>
  <c r="BG112" i="6"/>
  <c r="BF58" i="6"/>
  <c r="BF60" i="6" s="1"/>
  <c r="AN44" i="6"/>
  <c r="AO93" i="6"/>
  <c r="AO75" i="6"/>
  <c r="AO79" i="6" s="1"/>
  <c r="AN50" i="6" l="1"/>
  <c r="AN70" i="6" s="1"/>
  <c r="AO94" i="6"/>
  <c r="AO95" i="6" s="1"/>
  <c r="AO99" i="6" s="1"/>
  <c r="AO135" i="6"/>
  <c r="BG117" i="6"/>
  <c r="BG119" i="6" s="1"/>
  <c r="BG115" i="6"/>
  <c r="AP36" i="6"/>
  <c r="AP37" i="6" s="1"/>
  <c r="AP38" i="6" s="1"/>
  <c r="AP139" i="6" s="1"/>
  <c r="AP144" i="6" s="1"/>
  <c r="BG34" i="6" l="1"/>
  <c r="AP63" i="6"/>
  <c r="AP66" i="6" s="1"/>
  <c r="AP68" i="6" s="1"/>
  <c r="BH112" i="6"/>
  <c r="BG58" i="6"/>
  <c r="BG60" i="6" s="1"/>
  <c r="AP93" i="6"/>
  <c r="AO44" i="6"/>
  <c r="AP75" i="6"/>
  <c r="AP79" i="6" s="1"/>
  <c r="AO50" i="6" l="1"/>
  <c r="AO70" i="6" s="1"/>
  <c r="AP94" i="6"/>
  <c r="AP95" i="6" s="1"/>
  <c r="AP99" i="6" s="1"/>
  <c r="AP135" i="6"/>
  <c r="BH115" i="6"/>
  <c r="BH117" i="6"/>
  <c r="BH119" i="6" s="1"/>
  <c r="BH34" i="6" l="1"/>
  <c r="BI112" i="6"/>
  <c r="BH58" i="6"/>
  <c r="BH60" i="6" s="1"/>
  <c r="AP44" i="6"/>
  <c r="AQ93" i="6"/>
  <c r="AQ36" i="6"/>
  <c r="AQ37" i="6" s="1"/>
  <c r="AQ38" i="6" s="1"/>
  <c r="AQ139" i="6" l="1"/>
  <c r="AQ144" i="6" s="1"/>
  <c r="AQ63" i="6"/>
  <c r="AQ66" i="6" s="1"/>
  <c r="AQ68" i="6" s="1"/>
  <c r="AP50" i="6"/>
  <c r="AP70" i="6" s="1"/>
  <c r="BI115" i="6"/>
  <c r="BI117" i="6"/>
  <c r="BI119" i="6" s="1"/>
  <c r="AQ75" i="6"/>
  <c r="AQ79" i="6" s="1"/>
  <c r="BI34" i="6" l="1"/>
  <c r="AQ94" i="6"/>
  <c r="AQ95" i="6" s="1"/>
  <c r="AQ99" i="6" s="1"/>
  <c r="AQ135" i="6"/>
  <c r="BJ112" i="6"/>
  <c r="BI58" i="6"/>
  <c r="BI60" i="6" s="1"/>
  <c r="BJ115" i="6" l="1"/>
  <c r="BJ117" i="6"/>
  <c r="BJ119" i="6" s="1"/>
  <c r="AQ44" i="6"/>
  <c r="AR93" i="6"/>
  <c r="AR36" i="6"/>
  <c r="AR37" i="6" s="1"/>
  <c r="AR38" i="6" s="1"/>
  <c r="BJ34" i="6" l="1"/>
  <c r="AR139" i="6"/>
  <c r="AR144" i="6" s="1"/>
  <c r="AR63" i="6"/>
  <c r="AR66" i="6" s="1"/>
  <c r="AR68" i="6" s="1"/>
  <c r="AQ50" i="6"/>
  <c r="AQ70" i="6" s="1"/>
  <c r="BK112" i="6"/>
  <c r="BJ58" i="6"/>
  <c r="BJ60" i="6" s="1"/>
  <c r="AR75" i="6"/>
  <c r="AR79" i="6" s="1"/>
  <c r="AR94" i="6" l="1"/>
  <c r="AR95" i="6" s="1"/>
  <c r="AR99" i="6" s="1"/>
  <c r="AR135" i="6"/>
  <c r="BK117" i="6"/>
  <c r="BK119" i="6" s="1"/>
  <c r="BK115" i="6"/>
  <c r="BK34" i="6" l="1"/>
  <c r="BL112" i="6"/>
  <c r="BK58" i="6"/>
  <c r="BK60" i="6" s="1"/>
  <c r="AS93" i="6"/>
  <c r="AR44" i="6"/>
  <c r="AS36" i="6"/>
  <c r="AS37" i="6" s="1"/>
  <c r="AS38" i="6" s="1"/>
  <c r="AS139" i="6" l="1"/>
  <c r="AS144" i="6" s="1"/>
  <c r="AS63" i="6"/>
  <c r="AS66" i="6" s="1"/>
  <c r="AS68" i="6" s="1"/>
  <c r="AR50" i="6"/>
  <c r="AR70" i="6" s="1"/>
  <c r="BL117" i="6"/>
  <c r="BL119" i="6" s="1"/>
  <c r="BL115" i="6"/>
  <c r="AS75" i="6"/>
  <c r="AS79" i="6" s="1"/>
  <c r="BL34" i="6" l="1"/>
  <c r="AS94" i="6"/>
  <c r="AS95" i="6" s="1"/>
  <c r="AS99" i="6" s="1"/>
  <c r="AS135" i="6"/>
  <c r="BM112" i="6"/>
  <c r="BL58" i="6"/>
  <c r="BL60" i="6" s="1"/>
  <c r="BM117" i="6" l="1"/>
  <c r="BM119" i="6" s="1"/>
  <c r="BM115" i="6"/>
  <c r="BM58" i="6" s="1"/>
  <c r="BM60" i="6" s="1"/>
  <c r="AS44" i="6"/>
  <c r="AT93" i="6"/>
  <c r="AT36" i="6"/>
  <c r="AT37" i="6" s="1"/>
  <c r="AT38" i="6" s="1"/>
  <c r="BM34" i="6" l="1"/>
  <c r="D34" i="6" s="1"/>
  <c r="AT139" i="6"/>
  <c r="AT144" i="6" s="1"/>
  <c r="AT63" i="6"/>
  <c r="AT66" i="6" s="1"/>
  <c r="AT68" i="6" s="1"/>
  <c r="AS50" i="6"/>
  <c r="AS70" i="6" s="1"/>
  <c r="AT75" i="6"/>
  <c r="AT79" i="6" s="1"/>
  <c r="AT94" i="6" l="1"/>
  <c r="AT95" i="6" s="1"/>
  <c r="AT99" i="6" s="1"/>
  <c r="AT135" i="6"/>
  <c r="AU36" i="6"/>
  <c r="AU37" i="6" s="1"/>
  <c r="AU38" i="6" s="1"/>
  <c r="AU139" i="6" s="1"/>
  <c r="AU144" i="6" s="1"/>
  <c r="AU63" i="6" l="1"/>
  <c r="AU66" i="6" s="1"/>
  <c r="AU68" i="6" s="1"/>
  <c r="AT44" i="6"/>
  <c r="AU93" i="6"/>
  <c r="AU75" i="6"/>
  <c r="AU79" i="6" s="1"/>
  <c r="AT50" i="6" l="1"/>
  <c r="AT70" i="6" s="1"/>
  <c r="AU94" i="6"/>
  <c r="AU95" i="6" s="1"/>
  <c r="AU99" i="6" s="1"/>
  <c r="AU135" i="6"/>
  <c r="AV36" i="6"/>
  <c r="AV37" i="6" s="1"/>
  <c r="AV38" i="6" s="1"/>
  <c r="AV139" i="6" s="1"/>
  <c r="AV144" i="6" s="1"/>
  <c r="AV63" i="6" l="1"/>
  <c r="AV66" i="6" s="1"/>
  <c r="AV68" i="6" s="1"/>
  <c r="AU44" i="6"/>
  <c r="AV93" i="6"/>
  <c r="AV75" i="6"/>
  <c r="AV79" i="6" s="1"/>
  <c r="AU50" i="6" l="1"/>
  <c r="AU70" i="6" s="1"/>
  <c r="AV94" i="6"/>
  <c r="AV95" i="6" s="1"/>
  <c r="AV99" i="6" s="1"/>
  <c r="AV135" i="6"/>
  <c r="AV44" i="6" l="1"/>
  <c r="AW93" i="6"/>
  <c r="AW36" i="6"/>
  <c r="AW37" i="6" s="1"/>
  <c r="AW38" i="6" s="1"/>
  <c r="AW139" i="6" l="1"/>
  <c r="AW144" i="6" s="1"/>
  <c r="AW63" i="6"/>
  <c r="AW66" i="6" s="1"/>
  <c r="AW68" i="6" s="1"/>
  <c r="AV50" i="6"/>
  <c r="AV70" i="6" s="1"/>
  <c r="AW75" i="6"/>
  <c r="AW79" i="6" s="1"/>
  <c r="AW94" i="6" l="1"/>
  <c r="AW95" i="6" s="1"/>
  <c r="AW99" i="6" s="1"/>
  <c r="AW135" i="6"/>
  <c r="AW44" i="6" l="1"/>
  <c r="AX93" i="6"/>
  <c r="AX36" i="6"/>
  <c r="AX37" i="6" s="1"/>
  <c r="AX38" i="6" s="1"/>
  <c r="AX139" i="6" l="1"/>
  <c r="AX144" i="6" s="1"/>
  <c r="AX63" i="6"/>
  <c r="AX66" i="6" s="1"/>
  <c r="AX68" i="6" s="1"/>
  <c r="AW50" i="6"/>
  <c r="AW70" i="6" s="1"/>
  <c r="AX75" i="6"/>
  <c r="AX79" i="6" s="1"/>
  <c r="AX94" i="6" l="1"/>
  <c r="AX95" i="6" s="1"/>
  <c r="AX99" i="6" s="1"/>
  <c r="AX135" i="6"/>
  <c r="AY93" i="6" l="1"/>
  <c r="AX44" i="6"/>
  <c r="AY36" i="6"/>
  <c r="AY37" i="6" s="1"/>
  <c r="AY38" i="6" s="1"/>
  <c r="AY139" i="6" l="1"/>
  <c r="AY144" i="6" s="1"/>
  <c r="AY63" i="6"/>
  <c r="AY66" i="6" s="1"/>
  <c r="AY68" i="6" s="1"/>
  <c r="AX50" i="6"/>
  <c r="AX70" i="6" s="1"/>
  <c r="AY75" i="6"/>
  <c r="AY79" i="6" s="1"/>
  <c r="AY94" i="6" l="1"/>
  <c r="AY95" i="6" s="1"/>
  <c r="AY99" i="6" s="1"/>
  <c r="AY135" i="6"/>
  <c r="AZ93" i="6" l="1"/>
  <c r="AY44" i="6"/>
  <c r="AZ36" i="6"/>
  <c r="AZ37" i="6" s="1"/>
  <c r="AZ38" i="6" s="1"/>
  <c r="AZ139" i="6" l="1"/>
  <c r="AZ144" i="6" s="1"/>
  <c r="AZ63" i="6"/>
  <c r="AZ66" i="6" s="1"/>
  <c r="AZ68" i="6" s="1"/>
  <c r="AY50" i="6"/>
  <c r="AY70" i="6" s="1"/>
  <c r="AZ75" i="6"/>
  <c r="AZ79" i="6" s="1"/>
  <c r="AZ94" i="6" l="1"/>
  <c r="AZ95" i="6" s="1"/>
  <c r="AZ99" i="6" s="1"/>
  <c r="AZ135" i="6"/>
  <c r="AZ44" i="6" l="1"/>
  <c r="BA93" i="6"/>
  <c r="BA36" i="6"/>
  <c r="BA37" i="6" s="1"/>
  <c r="BA38" i="6" s="1"/>
  <c r="BA139" i="6" l="1"/>
  <c r="BA144" i="6" s="1"/>
  <c r="BA63" i="6"/>
  <c r="BA66" i="6" s="1"/>
  <c r="BA68" i="6" s="1"/>
  <c r="AZ50" i="6"/>
  <c r="AZ70" i="6" s="1"/>
  <c r="BA75" i="6"/>
  <c r="BA79" i="6" s="1"/>
  <c r="BA94" i="6" l="1"/>
  <c r="BA95" i="6" s="1"/>
  <c r="BA99" i="6" s="1"/>
  <c r="BA135" i="6"/>
  <c r="BB93" i="6" l="1"/>
  <c r="BA44" i="6"/>
  <c r="BB36" i="6"/>
  <c r="BB37" i="6" s="1"/>
  <c r="BB38" i="6" s="1"/>
  <c r="BB139" i="6" l="1"/>
  <c r="BB144" i="6" s="1"/>
  <c r="BB63" i="6"/>
  <c r="BB66" i="6" s="1"/>
  <c r="BB68" i="6" s="1"/>
  <c r="BA50" i="6"/>
  <c r="BA70" i="6" s="1"/>
  <c r="BB75" i="6"/>
  <c r="BB79" i="6" s="1"/>
  <c r="BB94" i="6" l="1"/>
  <c r="BB95" i="6" s="1"/>
  <c r="BB99" i="6" s="1"/>
  <c r="BB135" i="6"/>
  <c r="BC93" i="6" l="1"/>
  <c r="BB44" i="6"/>
  <c r="BC36" i="6"/>
  <c r="BC37" i="6" s="1"/>
  <c r="BC38" i="6" s="1"/>
  <c r="BC139" i="6" l="1"/>
  <c r="BC144" i="6" s="1"/>
  <c r="BC63" i="6"/>
  <c r="BC66" i="6" s="1"/>
  <c r="BC68" i="6" s="1"/>
  <c r="BB50" i="6"/>
  <c r="BB70" i="6" s="1"/>
  <c r="BC75" i="6"/>
  <c r="BC79" i="6" s="1"/>
  <c r="BC94" i="6" l="1"/>
  <c r="BC95" i="6" s="1"/>
  <c r="BC99" i="6" s="1"/>
  <c r="BC135" i="6"/>
  <c r="BC44" i="6" l="1"/>
  <c r="BD93" i="6"/>
  <c r="BD36" i="6"/>
  <c r="BD37" i="6" s="1"/>
  <c r="BD38" i="6" s="1"/>
  <c r="BD139" i="6" l="1"/>
  <c r="BD144" i="6" s="1"/>
  <c r="BD63" i="6"/>
  <c r="BD66" i="6" s="1"/>
  <c r="BD68" i="6" s="1"/>
  <c r="BC50" i="6"/>
  <c r="BC70" i="6" s="1"/>
  <c r="BD75" i="6"/>
  <c r="BD79" i="6" s="1"/>
  <c r="BD94" i="6" l="1"/>
  <c r="BD95" i="6" s="1"/>
  <c r="BD99" i="6" s="1"/>
  <c r="BD135" i="6"/>
  <c r="BE93" i="6" l="1"/>
  <c r="BD44" i="6"/>
  <c r="BE36" i="6"/>
  <c r="BE37" i="6" s="1"/>
  <c r="BE38" i="6" s="1"/>
  <c r="BE139" i="6" l="1"/>
  <c r="BE144" i="6" s="1"/>
  <c r="BE63" i="6"/>
  <c r="BE66" i="6" s="1"/>
  <c r="BE68" i="6" s="1"/>
  <c r="BD50" i="6"/>
  <c r="BD70" i="6" s="1"/>
  <c r="BE75" i="6"/>
  <c r="BE79" i="6" s="1"/>
  <c r="BE94" i="6" l="1"/>
  <c r="BE95" i="6" s="1"/>
  <c r="BE99" i="6" s="1"/>
  <c r="BE135" i="6"/>
  <c r="BE44" i="6" l="1"/>
  <c r="BF93" i="6"/>
  <c r="BF36" i="6"/>
  <c r="BF37" i="6" s="1"/>
  <c r="BF38" i="6" s="1"/>
  <c r="BF139" i="6" l="1"/>
  <c r="BF144" i="6" s="1"/>
  <c r="BF63" i="6"/>
  <c r="BF66" i="6" s="1"/>
  <c r="BF68" i="6" s="1"/>
  <c r="BE50" i="6"/>
  <c r="BE70" i="6" s="1"/>
  <c r="BF75" i="6"/>
  <c r="BF79" i="6" s="1"/>
  <c r="BF94" i="6" l="1"/>
  <c r="BF95" i="6" s="1"/>
  <c r="BF99" i="6" s="1"/>
  <c r="BF135" i="6"/>
  <c r="BF44" i="6" l="1"/>
  <c r="BG93" i="6"/>
  <c r="BG36" i="6"/>
  <c r="BG37" i="6" s="1"/>
  <c r="BG38" i="6" s="1"/>
  <c r="BG139" i="6" l="1"/>
  <c r="BG144" i="6" s="1"/>
  <c r="BG63" i="6"/>
  <c r="BG66" i="6" s="1"/>
  <c r="BG68" i="6" s="1"/>
  <c r="BF50" i="6"/>
  <c r="BF70" i="6" s="1"/>
  <c r="BG75" i="6"/>
  <c r="BG79" i="6" s="1"/>
  <c r="BG94" i="6" l="1"/>
  <c r="BG95" i="6" s="1"/>
  <c r="BG99" i="6" s="1"/>
  <c r="BG135" i="6"/>
  <c r="BH93" i="6" l="1"/>
  <c r="BG44" i="6"/>
  <c r="BH36" i="6"/>
  <c r="BH37" i="6" s="1"/>
  <c r="BH38" i="6" s="1"/>
  <c r="BH139" i="6" l="1"/>
  <c r="BH144" i="6" s="1"/>
  <c r="BH63" i="6"/>
  <c r="BH66" i="6" s="1"/>
  <c r="BH68" i="6" s="1"/>
  <c r="BG50" i="6"/>
  <c r="BG70" i="6" s="1"/>
  <c r="BH75" i="6"/>
  <c r="BH79" i="6" s="1"/>
  <c r="BH94" i="6" l="1"/>
  <c r="BH95" i="6" s="1"/>
  <c r="BH99" i="6" s="1"/>
  <c r="BH135" i="6"/>
  <c r="BI93" i="6" l="1"/>
  <c r="BH44" i="6"/>
  <c r="BI36" i="6"/>
  <c r="BI37" i="6" s="1"/>
  <c r="BI38" i="6" s="1"/>
  <c r="BI139" i="6" l="1"/>
  <c r="BI144" i="6" s="1"/>
  <c r="BI63" i="6"/>
  <c r="BI66" i="6" s="1"/>
  <c r="BI68" i="6" s="1"/>
  <c r="BH50" i="6"/>
  <c r="BH70" i="6" s="1"/>
  <c r="BI75" i="6"/>
  <c r="BI79" i="6" s="1"/>
  <c r="BI94" i="6" l="1"/>
  <c r="BI95" i="6" s="1"/>
  <c r="BI99" i="6" s="1"/>
  <c r="BI135" i="6"/>
  <c r="BJ93" i="6" l="1"/>
  <c r="BI44" i="6"/>
  <c r="BJ36" i="6"/>
  <c r="BJ37" i="6" s="1"/>
  <c r="BJ38" i="6" s="1"/>
  <c r="BJ139" i="6" l="1"/>
  <c r="BJ144" i="6" s="1"/>
  <c r="BJ63" i="6"/>
  <c r="BJ66" i="6" s="1"/>
  <c r="BJ68" i="6" s="1"/>
  <c r="BI50" i="6"/>
  <c r="BI70" i="6" s="1"/>
  <c r="BJ75" i="6"/>
  <c r="BJ79" i="6" s="1"/>
  <c r="BJ94" i="6" l="1"/>
  <c r="BJ95" i="6" s="1"/>
  <c r="BJ99" i="6" s="1"/>
  <c r="BJ135" i="6"/>
  <c r="BJ44" i="6" l="1"/>
  <c r="BK93" i="6"/>
  <c r="BK36" i="6"/>
  <c r="BK37" i="6" s="1"/>
  <c r="BK38" i="6" s="1"/>
  <c r="BK139" i="6" l="1"/>
  <c r="BK144" i="6" s="1"/>
  <c r="BK63" i="6"/>
  <c r="BK66" i="6" s="1"/>
  <c r="BK68" i="6" s="1"/>
  <c r="BJ50" i="6"/>
  <c r="BJ70" i="6" s="1"/>
  <c r="BK75" i="6"/>
  <c r="BK79" i="6" s="1"/>
  <c r="BK94" i="6" l="1"/>
  <c r="BK95" i="6" s="1"/>
  <c r="BK99" i="6" s="1"/>
  <c r="BK135" i="6"/>
  <c r="BL36" i="6"/>
  <c r="BL93" i="6" l="1"/>
  <c r="BK44" i="6"/>
  <c r="BL37" i="6"/>
  <c r="BL38" i="6" s="1"/>
  <c r="BL139" i="6" l="1"/>
  <c r="BL144" i="6" s="1"/>
  <c r="BL63" i="6"/>
  <c r="BK50" i="6"/>
  <c r="BK70" i="6" s="1"/>
  <c r="BL75" i="6"/>
  <c r="BL79" i="6" s="1"/>
  <c r="BL66" i="6" l="1"/>
  <c r="D76" i="6"/>
  <c r="BM36" i="6"/>
  <c r="D33" i="6"/>
  <c r="BL135" i="6"/>
  <c r="BL94" i="6" l="1"/>
  <c r="BM37" i="6"/>
  <c r="D37" i="6" s="1"/>
  <c r="D36" i="6"/>
  <c r="BL68" i="6"/>
  <c r="BL95" i="6" l="1"/>
  <c r="BL99" i="6" s="1"/>
  <c r="BM38" i="6"/>
  <c r="BM63" i="6" s="1"/>
  <c r="BM75" i="6" l="1"/>
  <c r="BM79" i="6" s="1"/>
  <c r="BM135" i="6" s="1"/>
  <c r="BM139" i="6"/>
  <c r="BM144" i="6" s="1"/>
  <c r="BM93" i="6"/>
  <c r="BL44" i="6"/>
  <c r="BL50" i="6" s="1"/>
  <c r="D38" i="6"/>
  <c r="BM66" i="6"/>
  <c r="C153" i="6" l="1"/>
  <c r="D75" i="6"/>
  <c r="BM94" i="6"/>
  <c r="D79" i="6"/>
  <c r="BM68" i="6"/>
  <c r="BL70" i="6"/>
  <c r="BM95" i="6" l="1"/>
  <c r="BM99" i="6" s="1"/>
  <c r="D95" i="6" l="1"/>
  <c r="BM44" i="6"/>
  <c r="BM50" i="6" s="1"/>
  <c r="BM70" i="6" l="1"/>
</calcChain>
</file>

<file path=xl/sharedStrings.xml><?xml version="1.0" encoding="utf-8"?>
<sst xmlns="http://schemas.openxmlformats.org/spreadsheetml/2006/main" count="126" uniqueCount="106">
  <si>
    <t>x</t>
  </si>
  <si>
    <t xml:space="preserve"> </t>
  </si>
  <si>
    <t xml:space="preserve">Year </t>
  </si>
  <si>
    <t xml:space="preserve">Income statement </t>
  </si>
  <si>
    <t>Total</t>
  </si>
  <si>
    <t>Projections</t>
  </si>
  <si>
    <t>Revenue</t>
  </si>
  <si>
    <t>COGS</t>
  </si>
  <si>
    <t xml:space="preserve">Gross profit </t>
  </si>
  <si>
    <t>Expenses</t>
  </si>
  <si>
    <t>Earnings Before Tax</t>
  </si>
  <si>
    <t>Income tax</t>
  </si>
  <si>
    <t>Net Income</t>
  </si>
  <si>
    <t>Balance sheet</t>
  </si>
  <si>
    <t>Assets</t>
  </si>
  <si>
    <t>Current Assets</t>
  </si>
  <si>
    <t>Cash</t>
  </si>
  <si>
    <t>Non-current assets</t>
  </si>
  <si>
    <t>Total Assets</t>
  </si>
  <si>
    <t>Liabilities</t>
  </si>
  <si>
    <t>Current liabilities</t>
  </si>
  <si>
    <t>Long term liabilities</t>
  </si>
  <si>
    <t>Unearned revenue</t>
  </si>
  <si>
    <t>Total liabilities</t>
  </si>
  <si>
    <t xml:space="preserve">Equity </t>
  </si>
  <si>
    <t xml:space="preserve">Total Equity </t>
  </si>
  <si>
    <t>Total Liabilities and Equity</t>
  </si>
  <si>
    <t xml:space="preserve">Check </t>
  </si>
  <si>
    <t xml:space="preserve">Cashflow statement </t>
  </si>
  <si>
    <t>Cashflows from operating activities</t>
  </si>
  <si>
    <t xml:space="preserve">Net cashflows from operating activities </t>
  </si>
  <si>
    <t>Cashflows from financing activities</t>
  </si>
  <si>
    <t>Unearned revenue - presale of credits</t>
  </si>
  <si>
    <t xml:space="preserve">Change in unearned revenue (prepurchase) account </t>
  </si>
  <si>
    <t>Net cashflows from financing activities</t>
  </si>
  <si>
    <t>Cashflows from investing activities</t>
  </si>
  <si>
    <t>Cash at the start of the period</t>
  </si>
  <si>
    <t>Change in cash balance</t>
  </si>
  <si>
    <t>Cash at the end of the period</t>
  </si>
  <si>
    <t xml:space="preserve">Debt </t>
  </si>
  <si>
    <t>Feasibility study costs</t>
  </si>
  <si>
    <t>Monitoring, Reporting, and Verification (MRV) costs</t>
  </si>
  <si>
    <t>PDD development costs</t>
  </si>
  <si>
    <t>CAPEX</t>
  </si>
  <si>
    <t>Depreciation</t>
  </si>
  <si>
    <t>Staff costs</t>
  </si>
  <si>
    <t xml:space="preserve">Total Operational cost </t>
  </si>
  <si>
    <t>Debt</t>
  </si>
  <si>
    <t xml:space="preserve">Debt financing </t>
  </si>
  <si>
    <t>Debt repayments</t>
  </si>
  <si>
    <t>Net cashflow from investing activities</t>
  </si>
  <si>
    <t>Interest payments</t>
  </si>
  <si>
    <t>EBITDA</t>
  </si>
  <si>
    <t>Equity injection</t>
  </si>
  <si>
    <t>Carbon credit revenue - spot market</t>
  </si>
  <si>
    <t>Carbon credit revenue - pre-purchase</t>
  </si>
  <si>
    <t>Cost of goods sold</t>
  </si>
  <si>
    <t>Operating expenses</t>
  </si>
  <si>
    <t>Accounts payable</t>
  </si>
  <si>
    <t>Accounts receivable</t>
  </si>
  <si>
    <t>Net income</t>
  </si>
  <si>
    <t>Investment need</t>
  </si>
  <si>
    <t>Cash balance</t>
  </si>
  <si>
    <t>Equity</t>
  </si>
  <si>
    <t>Interest rate</t>
  </si>
  <si>
    <t>Duration</t>
  </si>
  <si>
    <t>Beginning balance</t>
  </si>
  <si>
    <t>Ending balance</t>
  </si>
  <si>
    <t>Draw</t>
  </si>
  <si>
    <t>Repayment</t>
  </si>
  <si>
    <t>Interest</t>
  </si>
  <si>
    <t>Carbon stream</t>
  </si>
  <si>
    <t>Number of credits</t>
  </si>
  <si>
    <t>Equity investment</t>
  </si>
  <si>
    <t>Price per credit</t>
  </si>
  <si>
    <t>Purchase amount (USD)</t>
  </si>
  <si>
    <t>Percentage of credits purchased</t>
  </si>
  <si>
    <t>Implied purchase price</t>
  </si>
  <si>
    <t>Free cash flows</t>
  </si>
  <si>
    <t>Retained Earnings</t>
  </si>
  <si>
    <t>Investor cash flows</t>
  </si>
  <si>
    <t>Investor IRR</t>
  </si>
  <si>
    <t>Operating cash flows</t>
  </si>
  <si>
    <t>+ Depreciation</t>
  </si>
  <si>
    <t>- Change in net working capital</t>
  </si>
  <si>
    <t>- CAPEX</t>
  </si>
  <si>
    <t>+ Net borrowing</t>
  </si>
  <si>
    <t>Working Capital</t>
  </si>
  <si>
    <t>PPE</t>
  </si>
  <si>
    <t>Decrease in accounts receivable</t>
  </si>
  <si>
    <t>Increase in accounts payable</t>
  </si>
  <si>
    <t>Returns and valuations</t>
  </si>
  <si>
    <t>Valuing the company's equity</t>
  </si>
  <si>
    <t>FCF (to equity)</t>
  </si>
  <si>
    <t>Discount rate</t>
  </si>
  <si>
    <t>Shareholder equity</t>
  </si>
  <si>
    <t>NPV</t>
  </si>
  <si>
    <t>Raising your additional equity costs you:</t>
  </si>
  <si>
    <t>Initial founder investment in year zero</t>
  </si>
  <si>
    <t>IRR</t>
  </si>
  <si>
    <t>Operational metrics</t>
  </si>
  <si>
    <t>Number of credits generated</t>
  </si>
  <si>
    <t>Number of credits issued</t>
  </si>
  <si>
    <t>Issuance years</t>
  </si>
  <si>
    <t>Debt service coverage ratio</t>
  </si>
  <si>
    <t>Fundraising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</si>
</sst>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9"/>
      <color theme="0"/>
      <name val="Helvetica"/>
    </font>
    <font>
      <sz val="9"/>
      <name val="Helvetica"/>
    </font>
    <font>
      <b/>
      <sz val="9"/>
      <color theme="0"/>
      <name val="Helvetica"/>
    </font>
    <font>
      <b/>
      <sz val="9"/>
      <name val="Helvetica"/>
    </font>
    <font>
      <sz val="9"/>
      <color rgb="FF0000FF"/>
      <name val="Helvetica"/>
    </font>
    <font>
      <i/>
      <sz val="9"/>
      <name val="Helvetica"/>
    </font>
    <font>
      <b/>
      <u/>
      <sz val="9"/>
      <name val="Helvetica"/>
    </font>
    <font>
      <u/>
      <sz val="9"/>
      <name val="Helvetica"/>
    </font>
    <font>
      <b/>
      <sz val="16"/>
      <name val="Arial"/>
      <family val="2"/>
    </font>
    <font>
      <sz val="16"/>
      <name val="Arial"/>
      <family val="2"/>
    </font>
    <font>
      <b/>
      <sz val="9"/>
      <color rgb="FF0000FF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41" fontId="5" fillId="0" borderId="0" xfId="0" applyNumberFormat="1" applyFont="1" applyAlignment="1">
      <alignment horizontal="left" vertical="top"/>
    </xf>
    <xf numFmtId="41" fontId="3" fillId="0" borderId="0" xfId="0" applyNumberFormat="1" applyFont="1" applyAlignment="1">
      <alignment horizontal="left" vertical="top"/>
    </xf>
    <xf numFmtId="41" fontId="3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43" fontId="3" fillId="0" borderId="0" xfId="0" applyNumberFormat="1" applyFont="1"/>
    <xf numFmtId="43" fontId="3" fillId="0" borderId="0" xfId="2" applyFont="1" applyFill="1" applyBorder="1"/>
    <xf numFmtId="43" fontId="5" fillId="0" borderId="0" xfId="0" applyNumberFormat="1" applyFont="1"/>
    <xf numFmtId="3" fontId="10" fillId="0" borderId="0" xfId="0" applyNumberFormat="1" applyFont="1" applyAlignment="1">
      <alignment horizontal="center" vertical="center" wrapText="1" readingOrder="1"/>
    </xf>
    <xf numFmtId="3" fontId="11" fillId="0" borderId="0" xfId="0" applyNumberFormat="1" applyFont="1" applyAlignment="1">
      <alignment horizontal="center" vertical="center" wrapText="1" readingOrder="1"/>
    </xf>
    <xf numFmtId="3" fontId="3" fillId="0" borderId="0" xfId="0" applyNumberFormat="1" applyFont="1"/>
    <xf numFmtId="0" fontId="7" fillId="0" borderId="0" xfId="0" applyFont="1" applyAlignment="1">
      <alignment horizontal="left"/>
    </xf>
    <xf numFmtId="41" fontId="4" fillId="2" borderId="0" xfId="0" applyNumberFormat="1" applyFont="1" applyFill="1" applyAlignment="1">
      <alignment horizontal="left"/>
    </xf>
    <xf numFmtId="0" fontId="2" fillId="3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/>
    <xf numFmtId="0" fontId="3" fillId="3" borderId="0" xfId="0" applyFont="1" applyFill="1" applyAlignment="1">
      <alignment horizontal="left" vertical="top"/>
    </xf>
    <xf numFmtId="41" fontId="3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41" fontId="2" fillId="3" borderId="0" xfId="0" applyNumberFormat="1" applyFont="1" applyFill="1" applyAlignment="1">
      <alignment horizontal="left"/>
    </xf>
    <xf numFmtId="41" fontId="4" fillId="3" borderId="0" xfId="0" applyNumberFormat="1" applyFont="1" applyFill="1" applyAlignment="1">
      <alignment horizontal="left"/>
    </xf>
    <xf numFmtId="0" fontId="5" fillId="0" borderId="0" xfId="0" applyFont="1"/>
    <xf numFmtId="41" fontId="5" fillId="0" borderId="2" xfId="0" applyNumberFormat="1" applyFont="1" applyBorder="1" applyAlignment="1">
      <alignment horizontal="left" vertical="top"/>
    </xf>
    <xf numFmtId="41" fontId="5" fillId="0" borderId="1" xfId="0" applyNumberFormat="1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 vertical="top"/>
    </xf>
    <xf numFmtId="164" fontId="3" fillId="0" borderId="0" xfId="0" applyNumberFormat="1" applyFont="1"/>
    <xf numFmtId="0" fontId="5" fillId="0" borderId="1" xfId="0" applyFont="1" applyBorder="1"/>
    <xf numFmtId="43" fontId="5" fillId="0" borderId="1" xfId="0" applyNumberFormat="1" applyFont="1" applyBorder="1"/>
    <xf numFmtId="164" fontId="3" fillId="0" borderId="0" xfId="2" applyNumberFormat="1" applyFont="1"/>
    <xf numFmtId="0" fontId="5" fillId="0" borderId="1" xfId="0" applyFont="1" applyBorder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9" fontId="3" fillId="0" borderId="0" xfId="3" applyNumberFormat="1" applyFont="1" applyAlignment="1">
      <alignment horizontal="right" vertical="top"/>
    </xf>
    <xf numFmtId="164" fontId="6" fillId="0" borderId="0" xfId="2" applyNumberFormat="1" applyFont="1"/>
    <xf numFmtId="1" fontId="6" fillId="0" borderId="0" xfId="0" applyNumberFormat="1" applyFont="1"/>
    <xf numFmtId="164" fontId="6" fillId="4" borderId="0" xfId="0" applyNumberFormat="1" applyFont="1" applyFill="1"/>
    <xf numFmtId="41" fontId="3" fillId="4" borderId="0" xfId="0" applyNumberFormat="1" applyFont="1" applyFill="1"/>
    <xf numFmtId="9" fontId="6" fillId="4" borderId="0" xfId="0" applyNumberFormat="1" applyFont="1" applyFill="1" applyAlignment="1">
      <alignment horizontal="right" vertical="top"/>
    </xf>
    <xf numFmtId="0" fontId="6" fillId="4" borderId="0" xfId="0" applyFont="1" applyFill="1" applyAlignment="1">
      <alignment horizontal="right" vertical="top"/>
    </xf>
    <xf numFmtId="164" fontId="6" fillId="4" borderId="0" xfId="2" applyNumberFormat="1" applyFont="1" applyFill="1" applyBorder="1"/>
    <xf numFmtId="164" fontId="6" fillId="4" borderId="0" xfId="2" applyNumberFormat="1" applyFont="1" applyFill="1" applyAlignment="1">
      <alignment horizontal="right" vertical="top"/>
    </xf>
    <xf numFmtId="9" fontId="6" fillId="4" borderId="0" xfId="3" applyNumberFormat="1" applyFont="1" applyFill="1" applyAlignment="1">
      <alignment horizontal="right" vertical="top"/>
    </xf>
    <xf numFmtId="44" fontId="3" fillId="0" borderId="0" xfId="3" applyFont="1"/>
    <xf numFmtId="9" fontId="3" fillId="0" borderId="0" xfId="3" applyNumberFormat="1" applyFont="1"/>
    <xf numFmtId="0" fontId="3" fillId="0" borderId="0" xfId="0" quotePrefix="1" applyFont="1" applyAlignment="1">
      <alignment horizontal="left" vertical="top"/>
    </xf>
    <xf numFmtId="41" fontId="5" fillId="0" borderId="1" xfId="0" applyNumberFormat="1" applyFont="1" applyBorder="1"/>
    <xf numFmtId="41" fontId="6" fillId="0" borderId="0" xfId="0" applyNumberFormat="1" applyFont="1" applyAlignment="1">
      <alignment horizontal="left"/>
    </xf>
    <xf numFmtId="41" fontId="6" fillId="4" borderId="0" xfId="0" applyNumberFormat="1" applyFont="1" applyFill="1" applyAlignment="1">
      <alignment horizontal="left"/>
    </xf>
    <xf numFmtId="8" fontId="3" fillId="0" borderId="0" xfId="0" applyNumberFormat="1" applyFont="1"/>
    <xf numFmtId="6" fontId="3" fillId="0" borderId="0" xfId="0" applyNumberFormat="1" applyFont="1"/>
    <xf numFmtId="9" fontId="6" fillId="0" borderId="0" xfId="0" applyNumberFormat="1" applyFont="1"/>
    <xf numFmtId="9" fontId="3" fillId="0" borderId="0" xfId="1" applyFont="1"/>
    <xf numFmtId="9" fontId="6" fillId="0" borderId="0" xfId="0" applyNumberFormat="1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9" fontId="12" fillId="4" borderId="4" xfId="0" applyNumberFormat="1" applyFont="1" applyFill="1" applyBorder="1" applyAlignment="1">
      <alignment horizontal="right" vertical="top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99CCFF"/>
      <color rgb="FF33CCCC"/>
      <color rgb="FFE16837"/>
      <color rgb="FF00FF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1">
  <a:themeElements>
    <a:clrScheme name="Custom 6">
      <a:dk1>
        <a:srgbClr val="000000"/>
      </a:dk1>
      <a:lt1>
        <a:srgbClr val="FFFFFF"/>
      </a:lt1>
      <a:dk2>
        <a:srgbClr val="343A59"/>
      </a:dk2>
      <a:lt2>
        <a:srgbClr val="BFBFBF"/>
      </a:lt2>
      <a:accent1>
        <a:srgbClr val="343A59"/>
      </a:accent1>
      <a:accent2>
        <a:srgbClr val="6F8DB9"/>
      </a:accent2>
      <a:accent3>
        <a:srgbClr val="9DB1CF"/>
      </a:accent3>
      <a:accent4>
        <a:srgbClr val="C3CFE1"/>
      </a:accent4>
      <a:accent5>
        <a:srgbClr val="FFC032"/>
      </a:accent5>
      <a:accent6>
        <a:srgbClr val="930000"/>
      </a:accent6>
      <a:hlink>
        <a:srgbClr val="0563C1"/>
      </a:hlink>
      <a:folHlink>
        <a:srgbClr val="954F72"/>
      </a:folHlink>
    </a:clrScheme>
    <a:fontScheme name="Gill Sans MT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0116CC94-14D3-478E-B607-42DE5AC8FF90}" vid="{67D206C8-9A30-41E2-9F90-3A38EBCCEAA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BC0A-356E-406F-9004-02542084CEBF}">
  <sheetPr>
    <tabColor rgb="FF0070C0"/>
  </sheetPr>
  <dimension ref="A1:BY169"/>
  <sheetViews>
    <sheetView showGridLines="0"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defaultColWidth="0" defaultRowHeight="11.5" outlineLevelRow="1" x14ac:dyDescent="0.25"/>
  <cols>
    <col min="1" max="1" width="1.6328125" style="5" bestFit="1" customWidth="1"/>
    <col min="2" max="2" width="39.90625" style="3" bestFit="1" customWidth="1"/>
    <col min="3" max="3" width="9.54296875" style="3" bestFit="1" customWidth="1"/>
    <col min="4" max="4" width="12.36328125" style="5" bestFit="1" customWidth="1"/>
    <col min="5" max="5" width="0.6328125" style="5" customWidth="1"/>
    <col min="6" max="6" width="14.453125" style="5" bestFit="1" customWidth="1"/>
    <col min="7" max="65" width="15.36328125" style="5" bestFit="1" customWidth="1"/>
    <col min="66" max="67" width="8.7265625" style="5" customWidth="1"/>
    <col min="68" max="16384" width="8.7265625" style="5" hidden="1"/>
  </cols>
  <sheetData>
    <row r="1" spans="1:77" ht="11.5" customHeight="1" x14ac:dyDescent="0.25">
      <c r="F1" s="5" t="s">
        <v>5</v>
      </c>
    </row>
    <row r="2" spans="1:77" ht="11.5" customHeight="1" x14ac:dyDescent="0.25">
      <c r="B2" s="9" t="s">
        <v>2</v>
      </c>
      <c r="C2" s="9"/>
      <c r="D2" s="8" t="s">
        <v>4</v>
      </c>
      <c r="E2" s="7"/>
      <c r="F2" s="8">
        <v>2025</v>
      </c>
      <c r="G2" s="8">
        <f>F2+1</f>
        <v>2026</v>
      </c>
      <c r="H2" s="8">
        <f t="shared" ref="H2:BM2" si="0">G2+1</f>
        <v>2027</v>
      </c>
      <c r="I2" s="8">
        <f t="shared" si="0"/>
        <v>2028</v>
      </c>
      <c r="J2" s="8">
        <f t="shared" si="0"/>
        <v>2029</v>
      </c>
      <c r="K2" s="8">
        <f t="shared" si="0"/>
        <v>2030</v>
      </c>
      <c r="L2" s="8">
        <f t="shared" si="0"/>
        <v>2031</v>
      </c>
      <c r="M2" s="8">
        <f t="shared" si="0"/>
        <v>2032</v>
      </c>
      <c r="N2" s="8">
        <f t="shared" si="0"/>
        <v>2033</v>
      </c>
      <c r="O2" s="8">
        <f t="shared" si="0"/>
        <v>2034</v>
      </c>
      <c r="P2" s="8">
        <f t="shared" si="0"/>
        <v>2035</v>
      </c>
      <c r="Q2" s="8">
        <f t="shared" si="0"/>
        <v>2036</v>
      </c>
      <c r="R2" s="8">
        <f t="shared" si="0"/>
        <v>2037</v>
      </c>
      <c r="S2" s="8">
        <f t="shared" si="0"/>
        <v>2038</v>
      </c>
      <c r="T2" s="8">
        <f t="shared" si="0"/>
        <v>2039</v>
      </c>
      <c r="U2" s="8">
        <f t="shared" si="0"/>
        <v>2040</v>
      </c>
      <c r="V2" s="8">
        <f t="shared" si="0"/>
        <v>2041</v>
      </c>
      <c r="W2" s="8">
        <f t="shared" si="0"/>
        <v>2042</v>
      </c>
      <c r="X2" s="8">
        <f t="shared" si="0"/>
        <v>2043</v>
      </c>
      <c r="Y2" s="8">
        <f t="shared" si="0"/>
        <v>2044</v>
      </c>
      <c r="Z2" s="8">
        <f t="shared" si="0"/>
        <v>2045</v>
      </c>
      <c r="AA2" s="8">
        <f t="shared" si="0"/>
        <v>2046</v>
      </c>
      <c r="AB2" s="8">
        <f t="shared" si="0"/>
        <v>2047</v>
      </c>
      <c r="AC2" s="8">
        <f t="shared" si="0"/>
        <v>2048</v>
      </c>
      <c r="AD2" s="8">
        <f t="shared" si="0"/>
        <v>2049</v>
      </c>
      <c r="AE2" s="8">
        <f t="shared" si="0"/>
        <v>2050</v>
      </c>
      <c r="AF2" s="8">
        <f t="shared" si="0"/>
        <v>2051</v>
      </c>
      <c r="AG2" s="8">
        <f t="shared" si="0"/>
        <v>2052</v>
      </c>
      <c r="AH2" s="8">
        <f t="shared" si="0"/>
        <v>2053</v>
      </c>
      <c r="AI2" s="8">
        <f t="shared" si="0"/>
        <v>2054</v>
      </c>
      <c r="AJ2" s="8">
        <f t="shared" si="0"/>
        <v>2055</v>
      </c>
      <c r="AK2" s="8">
        <f t="shared" si="0"/>
        <v>2056</v>
      </c>
      <c r="AL2" s="8">
        <f t="shared" si="0"/>
        <v>2057</v>
      </c>
      <c r="AM2" s="8">
        <f t="shared" si="0"/>
        <v>2058</v>
      </c>
      <c r="AN2" s="8">
        <f t="shared" si="0"/>
        <v>2059</v>
      </c>
      <c r="AO2" s="8">
        <f t="shared" si="0"/>
        <v>2060</v>
      </c>
      <c r="AP2" s="8">
        <f t="shared" si="0"/>
        <v>2061</v>
      </c>
      <c r="AQ2" s="8">
        <f t="shared" si="0"/>
        <v>2062</v>
      </c>
      <c r="AR2" s="8">
        <f t="shared" si="0"/>
        <v>2063</v>
      </c>
      <c r="AS2" s="8">
        <f t="shared" si="0"/>
        <v>2064</v>
      </c>
      <c r="AT2" s="8">
        <f t="shared" si="0"/>
        <v>2065</v>
      </c>
      <c r="AU2" s="8">
        <f t="shared" si="0"/>
        <v>2066</v>
      </c>
      <c r="AV2" s="8">
        <f t="shared" si="0"/>
        <v>2067</v>
      </c>
      <c r="AW2" s="8">
        <f t="shared" si="0"/>
        <v>2068</v>
      </c>
      <c r="AX2" s="8">
        <f t="shared" si="0"/>
        <v>2069</v>
      </c>
      <c r="AY2" s="8">
        <f t="shared" si="0"/>
        <v>2070</v>
      </c>
      <c r="AZ2" s="8">
        <f t="shared" si="0"/>
        <v>2071</v>
      </c>
      <c r="BA2" s="8">
        <f t="shared" si="0"/>
        <v>2072</v>
      </c>
      <c r="BB2" s="8">
        <f t="shared" si="0"/>
        <v>2073</v>
      </c>
      <c r="BC2" s="8">
        <f t="shared" si="0"/>
        <v>2074</v>
      </c>
      <c r="BD2" s="8">
        <f t="shared" si="0"/>
        <v>2075</v>
      </c>
      <c r="BE2" s="8">
        <f t="shared" si="0"/>
        <v>2076</v>
      </c>
      <c r="BF2" s="8">
        <f t="shared" si="0"/>
        <v>2077</v>
      </c>
      <c r="BG2" s="8">
        <f t="shared" si="0"/>
        <v>2078</v>
      </c>
      <c r="BH2" s="8">
        <f t="shared" si="0"/>
        <v>2079</v>
      </c>
      <c r="BI2" s="8">
        <f t="shared" si="0"/>
        <v>2080</v>
      </c>
      <c r="BJ2" s="8">
        <f t="shared" si="0"/>
        <v>2081</v>
      </c>
      <c r="BK2" s="8">
        <f t="shared" si="0"/>
        <v>2082</v>
      </c>
      <c r="BL2" s="8">
        <f t="shared" si="0"/>
        <v>2083</v>
      </c>
      <c r="BM2" s="8">
        <f t="shared" si="0"/>
        <v>2084</v>
      </c>
    </row>
    <row r="3" spans="1:77" ht="11.5" customHeight="1" x14ac:dyDescent="0.3">
      <c r="B3" s="22"/>
      <c r="F3" s="5">
        <v>1</v>
      </c>
      <c r="G3" s="5">
        <f>F3+1</f>
        <v>2</v>
      </c>
      <c r="H3" s="5">
        <f t="shared" ref="H3:BM3" si="1">G3+1</f>
        <v>3</v>
      </c>
      <c r="I3" s="5">
        <f t="shared" si="1"/>
        <v>4</v>
      </c>
      <c r="J3" s="5">
        <f t="shared" si="1"/>
        <v>5</v>
      </c>
      <c r="K3" s="5">
        <f t="shared" si="1"/>
        <v>6</v>
      </c>
      <c r="L3" s="5">
        <f t="shared" si="1"/>
        <v>7</v>
      </c>
      <c r="M3" s="5">
        <f t="shared" si="1"/>
        <v>8</v>
      </c>
      <c r="N3" s="5">
        <f t="shared" si="1"/>
        <v>9</v>
      </c>
      <c r="O3" s="5">
        <f t="shared" si="1"/>
        <v>10</v>
      </c>
      <c r="P3" s="5">
        <f t="shared" si="1"/>
        <v>11</v>
      </c>
      <c r="Q3" s="5">
        <f t="shared" si="1"/>
        <v>12</v>
      </c>
      <c r="R3" s="5">
        <f t="shared" si="1"/>
        <v>13</v>
      </c>
      <c r="S3" s="5">
        <f t="shared" si="1"/>
        <v>14</v>
      </c>
      <c r="T3" s="5">
        <f t="shared" si="1"/>
        <v>15</v>
      </c>
      <c r="U3" s="5">
        <f t="shared" si="1"/>
        <v>16</v>
      </c>
      <c r="V3" s="5">
        <f t="shared" si="1"/>
        <v>17</v>
      </c>
      <c r="W3" s="5">
        <f t="shared" si="1"/>
        <v>18</v>
      </c>
      <c r="X3" s="5">
        <f t="shared" si="1"/>
        <v>19</v>
      </c>
      <c r="Y3" s="5">
        <f t="shared" si="1"/>
        <v>20</v>
      </c>
      <c r="Z3" s="5">
        <f t="shared" si="1"/>
        <v>21</v>
      </c>
      <c r="AA3" s="5">
        <f t="shared" si="1"/>
        <v>22</v>
      </c>
      <c r="AB3" s="5">
        <f t="shared" si="1"/>
        <v>23</v>
      </c>
      <c r="AC3" s="5">
        <f t="shared" si="1"/>
        <v>24</v>
      </c>
      <c r="AD3" s="5">
        <f t="shared" si="1"/>
        <v>25</v>
      </c>
      <c r="AE3" s="5">
        <f t="shared" si="1"/>
        <v>26</v>
      </c>
      <c r="AF3" s="5">
        <f t="shared" si="1"/>
        <v>27</v>
      </c>
      <c r="AG3" s="5">
        <f t="shared" si="1"/>
        <v>28</v>
      </c>
      <c r="AH3" s="5">
        <f t="shared" si="1"/>
        <v>29</v>
      </c>
      <c r="AI3" s="5">
        <f t="shared" si="1"/>
        <v>30</v>
      </c>
      <c r="AJ3" s="5">
        <f t="shared" si="1"/>
        <v>31</v>
      </c>
      <c r="AK3" s="5">
        <f t="shared" si="1"/>
        <v>32</v>
      </c>
      <c r="AL3" s="5">
        <f t="shared" si="1"/>
        <v>33</v>
      </c>
      <c r="AM3" s="5">
        <f t="shared" si="1"/>
        <v>34</v>
      </c>
      <c r="AN3" s="5">
        <f t="shared" si="1"/>
        <v>35</v>
      </c>
      <c r="AO3" s="5">
        <f t="shared" si="1"/>
        <v>36</v>
      </c>
      <c r="AP3" s="5">
        <f t="shared" si="1"/>
        <v>37</v>
      </c>
      <c r="AQ3" s="5">
        <f t="shared" si="1"/>
        <v>38</v>
      </c>
      <c r="AR3" s="5">
        <f t="shared" si="1"/>
        <v>39</v>
      </c>
      <c r="AS3" s="5">
        <f t="shared" si="1"/>
        <v>40</v>
      </c>
      <c r="AT3" s="5">
        <f t="shared" si="1"/>
        <v>41</v>
      </c>
      <c r="AU3" s="5">
        <f t="shared" si="1"/>
        <v>42</v>
      </c>
      <c r="AV3" s="5">
        <f t="shared" si="1"/>
        <v>43</v>
      </c>
      <c r="AW3" s="5">
        <f t="shared" si="1"/>
        <v>44</v>
      </c>
      <c r="AX3" s="5">
        <f t="shared" si="1"/>
        <v>45</v>
      </c>
      <c r="AY3" s="5">
        <f t="shared" si="1"/>
        <v>46</v>
      </c>
      <c r="AZ3" s="5">
        <f t="shared" si="1"/>
        <v>47</v>
      </c>
      <c r="BA3" s="5">
        <f t="shared" si="1"/>
        <v>48</v>
      </c>
      <c r="BB3" s="5">
        <f t="shared" si="1"/>
        <v>49</v>
      </c>
      <c r="BC3" s="5">
        <f t="shared" si="1"/>
        <v>50</v>
      </c>
      <c r="BD3" s="5">
        <f t="shared" si="1"/>
        <v>51</v>
      </c>
      <c r="BE3" s="5">
        <f t="shared" si="1"/>
        <v>52</v>
      </c>
      <c r="BF3" s="5">
        <f t="shared" si="1"/>
        <v>53</v>
      </c>
      <c r="BG3" s="5">
        <f t="shared" si="1"/>
        <v>54</v>
      </c>
      <c r="BH3" s="5">
        <f t="shared" si="1"/>
        <v>55</v>
      </c>
      <c r="BI3" s="5">
        <f t="shared" si="1"/>
        <v>56</v>
      </c>
      <c r="BJ3" s="5">
        <f t="shared" si="1"/>
        <v>57</v>
      </c>
      <c r="BK3" s="5">
        <f t="shared" si="1"/>
        <v>58</v>
      </c>
      <c r="BL3" s="5">
        <f t="shared" si="1"/>
        <v>59</v>
      </c>
      <c r="BM3" s="5">
        <f t="shared" si="1"/>
        <v>60</v>
      </c>
    </row>
    <row r="4" spans="1:77" ht="11.5" customHeight="1" x14ac:dyDescent="0.25">
      <c r="A4" s="5" t="s">
        <v>0</v>
      </c>
      <c r="B4" s="30" t="s">
        <v>100</v>
      </c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77" ht="11.5" hidden="1" customHeight="1" outlineLevel="1" x14ac:dyDescent="0.25">
      <c r="B5" s="1" t="s">
        <v>101</v>
      </c>
      <c r="F5" s="49">
        <v>1200</v>
      </c>
      <c r="G5" s="49">
        <v>6100</v>
      </c>
      <c r="H5" s="49">
        <v>16000</v>
      </c>
      <c r="I5" s="49">
        <v>28600</v>
      </c>
      <c r="J5" s="49">
        <v>40800</v>
      </c>
      <c r="K5" s="49">
        <v>51500</v>
      </c>
      <c r="L5" s="49">
        <v>60000</v>
      </c>
      <c r="M5" s="49">
        <v>65900</v>
      </c>
      <c r="N5" s="49">
        <v>69600</v>
      </c>
      <c r="O5" s="49">
        <v>72100</v>
      </c>
      <c r="P5" s="49">
        <v>73700</v>
      </c>
      <c r="Q5" s="49">
        <v>74500</v>
      </c>
      <c r="R5" s="49">
        <v>74600</v>
      </c>
      <c r="S5" s="49">
        <v>74000</v>
      </c>
      <c r="T5" s="49">
        <v>73100</v>
      </c>
      <c r="U5" s="49">
        <v>71700</v>
      </c>
      <c r="V5" s="49">
        <v>70100</v>
      </c>
      <c r="W5" s="49">
        <v>68200</v>
      </c>
      <c r="X5" s="49">
        <v>66200</v>
      </c>
      <c r="Y5" s="49">
        <v>64000</v>
      </c>
      <c r="Z5" s="49">
        <v>61800</v>
      </c>
      <c r="AA5" s="49">
        <v>59500</v>
      </c>
      <c r="AB5" s="49">
        <v>57200</v>
      </c>
      <c r="AC5" s="49">
        <v>54900</v>
      </c>
      <c r="AD5" s="49">
        <v>52700</v>
      </c>
      <c r="AE5" s="49">
        <v>50400</v>
      </c>
      <c r="AF5" s="49">
        <v>48300</v>
      </c>
      <c r="AG5" s="49">
        <v>46200</v>
      </c>
      <c r="AH5" s="49">
        <v>44200</v>
      </c>
      <c r="AI5" s="49">
        <v>42200</v>
      </c>
      <c r="AJ5" s="49">
        <v>40400</v>
      </c>
      <c r="AK5" s="49">
        <v>38600</v>
      </c>
      <c r="AL5" s="49">
        <v>36900</v>
      </c>
      <c r="AM5" s="49">
        <v>35300</v>
      </c>
      <c r="AN5" s="49">
        <v>33800</v>
      </c>
      <c r="AO5" s="49">
        <v>32300</v>
      </c>
      <c r="AP5" s="49">
        <v>30900</v>
      </c>
      <c r="AQ5" s="49">
        <v>29600</v>
      </c>
      <c r="AR5" s="49">
        <v>28400</v>
      </c>
      <c r="AS5" s="49">
        <v>27400</v>
      </c>
      <c r="AT5" s="49">
        <v>26400</v>
      </c>
      <c r="AU5" s="49">
        <v>25400</v>
      </c>
      <c r="AV5" s="49">
        <v>24400</v>
      </c>
      <c r="AW5" s="49">
        <v>23400</v>
      </c>
      <c r="AX5" s="49">
        <v>22400</v>
      </c>
      <c r="AY5" s="49">
        <v>21400</v>
      </c>
      <c r="AZ5" s="49">
        <v>20400</v>
      </c>
      <c r="BA5" s="49">
        <v>19400</v>
      </c>
      <c r="BB5" s="49">
        <v>18400</v>
      </c>
      <c r="BC5" s="49">
        <v>17400</v>
      </c>
      <c r="BD5" s="49">
        <v>16400</v>
      </c>
      <c r="BE5" s="49">
        <v>15400</v>
      </c>
      <c r="BF5" s="49">
        <v>14400</v>
      </c>
      <c r="BG5" s="49">
        <v>13400</v>
      </c>
      <c r="BH5" s="49">
        <v>12400</v>
      </c>
      <c r="BI5" s="49">
        <v>11400</v>
      </c>
      <c r="BJ5" s="49">
        <v>10400</v>
      </c>
      <c r="BK5" s="49">
        <v>9400</v>
      </c>
      <c r="BL5" s="49">
        <v>8400</v>
      </c>
      <c r="BM5" s="49">
        <v>7400</v>
      </c>
    </row>
    <row r="6" spans="1:77" ht="11.5" hidden="1" customHeight="1" outlineLevel="1" x14ac:dyDescent="0.25">
      <c r="B6" s="1" t="s">
        <v>74</v>
      </c>
      <c r="F6" s="50">
        <v>20</v>
      </c>
      <c r="G6" s="50">
        <v>21</v>
      </c>
      <c r="H6" s="50">
        <v>22.05</v>
      </c>
      <c r="I6" s="50">
        <v>23.152500000000003</v>
      </c>
      <c r="J6" s="50">
        <v>24.310125000000003</v>
      </c>
      <c r="K6" s="50">
        <v>25.525631250000004</v>
      </c>
      <c r="L6" s="50">
        <v>26.801912812500007</v>
      </c>
      <c r="M6" s="50">
        <v>28.142008453125008</v>
      </c>
      <c r="N6" s="50">
        <v>29.549108875781261</v>
      </c>
      <c r="O6" s="50">
        <v>31.026564319570326</v>
      </c>
      <c r="P6" s="50">
        <v>32.577892535548841</v>
      </c>
      <c r="Q6" s="50">
        <v>34.206787162326286</v>
      </c>
      <c r="R6" s="50">
        <v>35.917126520442601</v>
      </c>
      <c r="S6" s="50">
        <v>37.712982846464733</v>
      </c>
      <c r="T6" s="50">
        <v>39.598631988787972</v>
      </c>
      <c r="U6" s="50">
        <v>41.578563588227375</v>
      </c>
      <c r="V6" s="50">
        <v>43.657491767638746</v>
      </c>
      <c r="W6" s="50">
        <v>45.840366356020688</v>
      </c>
      <c r="X6" s="50">
        <v>48.132384673821726</v>
      </c>
      <c r="Y6" s="50">
        <v>50.539003907512814</v>
      </c>
      <c r="Z6" s="50">
        <v>53.065954102888455</v>
      </c>
      <c r="AA6" s="50">
        <v>55.71925180803288</v>
      </c>
      <c r="AB6" s="50">
        <v>58.505214398434525</v>
      </c>
      <c r="AC6" s="50">
        <v>61.430475118356256</v>
      </c>
      <c r="AD6" s="50">
        <v>64.501998874274065</v>
      </c>
      <c r="AE6" s="50">
        <v>67.727098817987766</v>
      </c>
      <c r="AF6" s="50">
        <v>71.113453758887161</v>
      </c>
      <c r="AG6" s="50">
        <v>74.669126446831527</v>
      </c>
      <c r="AH6" s="50">
        <v>78.402582769173108</v>
      </c>
      <c r="AI6" s="50">
        <v>82.322711907631771</v>
      </c>
      <c r="AJ6" s="50">
        <v>86.438847503013363</v>
      </c>
      <c r="AK6" s="50">
        <v>90.760789878164033</v>
      </c>
      <c r="AL6" s="50">
        <v>95.298829372072234</v>
      </c>
      <c r="AM6" s="50">
        <v>100</v>
      </c>
      <c r="AN6" s="50">
        <v>100</v>
      </c>
      <c r="AO6" s="50">
        <v>100</v>
      </c>
      <c r="AP6" s="50">
        <v>100</v>
      </c>
      <c r="AQ6" s="50">
        <v>100</v>
      </c>
      <c r="AR6" s="50">
        <v>100</v>
      </c>
      <c r="AS6" s="50">
        <v>100</v>
      </c>
      <c r="AT6" s="50">
        <v>100</v>
      </c>
      <c r="AU6" s="50">
        <v>100</v>
      </c>
      <c r="AV6" s="50">
        <v>100</v>
      </c>
      <c r="AW6" s="50">
        <v>100</v>
      </c>
      <c r="AX6" s="50">
        <v>100</v>
      </c>
      <c r="AY6" s="50">
        <v>100</v>
      </c>
      <c r="AZ6" s="50">
        <v>100</v>
      </c>
      <c r="BA6" s="50">
        <v>100</v>
      </c>
      <c r="BB6" s="50">
        <v>100</v>
      </c>
      <c r="BC6" s="50">
        <v>100</v>
      </c>
      <c r="BD6" s="50">
        <v>100</v>
      </c>
      <c r="BE6" s="50">
        <v>100</v>
      </c>
      <c r="BF6" s="50">
        <v>100</v>
      </c>
      <c r="BG6" s="50">
        <v>100</v>
      </c>
      <c r="BH6" s="50">
        <v>100</v>
      </c>
      <c r="BI6" s="50">
        <v>100</v>
      </c>
      <c r="BJ6" s="50">
        <v>100</v>
      </c>
      <c r="BK6" s="50">
        <v>100</v>
      </c>
      <c r="BL6" s="50">
        <v>100</v>
      </c>
      <c r="BM6" s="50">
        <v>100</v>
      </c>
    </row>
    <row r="7" spans="1:77" ht="11.5" hidden="1" customHeight="1" outlineLevel="1" x14ac:dyDescent="0.25">
      <c r="B7" s="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pans="1:77" ht="11.5" hidden="1" customHeight="1" outlineLevel="1" x14ac:dyDescent="0.25">
      <c r="B8" s="1" t="s">
        <v>103</v>
      </c>
      <c r="F8" s="50"/>
      <c r="G8" s="50"/>
      <c r="H8" s="50">
        <v>1</v>
      </c>
      <c r="I8" s="50"/>
      <c r="J8" s="50"/>
      <c r="K8" s="50">
        <v>1</v>
      </c>
      <c r="L8" s="50"/>
      <c r="M8" s="50"/>
      <c r="N8" s="50">
        <v>1</v>
      </c>
      <c r="O8" s="50"/>
      <c r="P8" s="50"/>
      <c r="Q8" s="50">
        <v>1</v>
      </c>
      <c r="R8" s="50"/>
      <c r="S8" s="50"/>
      <c r="T8" s="50">
        <v>1</v>
      </c>
      <c r="U8" s="50"/>
      <c r="V8" s="50"/>
      <c r="W8" s="50">
        <v>1</v>
      </c>
      <c r="X8" s="50"/>
      <c r="Y8" s="50"/>
      <c r="Z8" s="50">
        <v>1</v>
      </c>
      <c r="AA8" s="50"/>
      <c r="AB8" s="50"/>
      <c r="AC8" s="50">
        <v>1</v>
      </c>
      <c r="AD8" s="50"/>
      <c r="AE8" s="50"/>
      <c r="AF8" s="50">
        <v>1</v>
      </c>
      <c r="AG8" s="50"/>
      <c r="AH8" s="50"/>
      <c r="AI8" s="50">
        <v>1</v>
      </c>
      <c r="AJ8" s="50"/>
      <c r="AK8" s="50"/>
      <c r="AL8" s="50">
        <v>1</v>
      </c>
      <c r="AM8" s="50"/>
      <c r="AN8" s="50"/>
      <c r="AO8" s="50">
        <v>1</v>
      </c>
      <c r="AP8" s="50"/>
      <c r="AQ8" s="50"/>
      <c r="AR8" s="50">
        <v>1</v>
      </c>
      <c r="AS8" s="50"/>
      <c r="AT8" s="50"/>
      <c r="AU8" s="50">
        <v>1</v>
      </c>
      <c r="AV8" s="50"/>
      <c r="AW8" s="50"/>
      <c r="AX8" s="50">
        <v>1</v>
      </c>
      <c r="AY8" s="50"/>
      <c r="AZ8" s="50"/>
      <c r="BA8" s="50">
        <v>1</v>
      </c>
      <c r="BB8" s="50"/>
      <c r="BC8" s="50"/>
      <c r="BD8" s="50">
        <v>1</v>
      </c>
      <c r="BE8" s="50"/>
      <c r="BF8" s="50"/>
      <c r="BG8" s="50">
        <v>1</v>
      </c>
      <c r="BH8" s="50"/>
      <c r="BI8" s="50"/>
      <c r="BJ8" s="50">
        <v>1</v>
      </c>
      <c r="BK8" s="50"/>
      <c r="BL8" s="50"/>
      <c r="BM8" s="50">
        <v>1</v>
      </c>
      <c r="BN8" s="50"/>
      <c r="BO8" s="50"/>
      <c r="BP8" s="50">
        <v>1</v>
      </c>
      <c r="BQ8" s="50"/>
      <c r="BR8" s="50"/>
      <c r="BS8" s="50">
        <v>1</v>
      </c>
      <c r="BT8" s="50"/>
      <c r="BU8" s="50"/>
      <c r="BV8" s="50">
        <v>1</v>
      </c>
      <c r="BW8" s="50"/>
      <c r="BX8" s="50"/>
      <c r="BY8" s="50">
        <v>1</v>
      </c>
    </row>
    <row r="9" spans="1:77" ht="11.5" hidden="1" customHeight="1" outlineLevel="1" x14ac:dyDescent="0.25">
      <c r="B9" s="1" t="s">
        <v>102</v>
      </c>
      <c r="F9" s="49">
        <f>(SUM($E5:F5)-SUM(E9:$E9))*F8</f>
        <v>0</v>
      </c>
      <c r="G9" s="49">
        <f>(SUM($E5:G5)-SUM($E9:F9))*G8</f>
        <v>0</v>
      </c>
      <c r="H9" s="49">
        <f>(SUM($E5:H5)-SUM($E9:G9))*H8</f>
        <v>23300</v>
      </c>
      <c r="I9" s="49">
        <f>(SUM($E5:I5)-SUM($E9:H9))*I8</f>
        <v>0</v>
      </c>
      <c r="J9" s="49">
        <f>(SUM($E5:J5)-SUM($E9:I9))*J8</f>
        <v>0</v>
      </c>
      <c r="K9" s="49">
        <f>(SUM($E5:K5)-SUM($E9:J9))*K8</f>
        <v>120900</v>
      </c>
      <c r="L9" s="49">
        <f>(SUM($E5:L5)-SUM($E9:K9))*L8</f>
        <v>0</v>
      </c>
      <c r="M9" s="49">
        <f>(SUM($E5:M5)-SUM($E9:L9))*M8</f>
        <v>0</v>
      </c>
      <c r="N9" s="49">
        <f>(SUM($E5:N5)-SUM($E9:M9))*N8</f>
        <v>195500</v>
      </c>
      <c r="O9" s="49">
        <f>(SUM($E5:O5)-SUM($E9:N9))*O8</f>
        <v>0</v>
      </c>
      <c r="P9" s="49">
        <f>(SUM($E5:P5)-SUM($E9:O9))*P8</f>
        <v>0</v>
      </c>
      <c r="Q9" s="49">
        <f>(SUM($E5:Q5)-SUM($E9:P9))*Q8</f>
        <v>220300</v>
      </c>
      <c r="R9" s="49">
        <f>(SUM($E5:R5)-SUM($E9:Q9))*R8</f>
        <v>0</v>
      </c>
      <c r="S9" s="49">
        <f>(SUM($E5:S5)-SUM($E9:R9))*S8</f>
        <v>0</v>
      </c>
      <c r="T9" s="49">
        <f>(SUM($E5:T5)-SUM($E9:S9))*T8</f>
        <v>221700</v>
      </c>
      <c r="U9" s="49">
        <f>(SUM($E5:U5)-SUM($E9:T9))*U8</f>
        <v>0</v>
      </c>
      <c r="V9" s="49">
        <f>(SUM($E5:V5)-SUM($E9:U9))*V8</f>
        <v>0</v>
      </c>
      <c r="W9" s="49">
        <f>(SUM($E5:W5)-SUM($E9:V9))*W8</f>
        <v>210000</v>
      </c>
      <c r="X9" s="49">
        <f>(SUM($E5:X5)-SUM($E9:W9))*X8</f>
        <v>0</v>
      </c>
      <c r="Y9" s="49">
        <f>(SUM($E5:Y5)-SUM($E9:X9))*Y8</f>
        <v>0</v>
      </c>
      <c r="Z9" s="49">
        <f>(SUM($E5:Z5)-SUM($E9:Y9))*Z8</f>
        <v>192000</v>
      </c>
      <c r="AA9" s="49">
        <f>(SUM($E5:AA5)-SUM($E9:Z9))*AA8</f>
        <v>0</v>
      </c>
      <c r="AB9" s="49">
        <f>(SUM($E5:AB5)-SUM($E9:AA9))*AB8</f>
        <v>0</v>
      </c>
      <c r="AC9" s="49">
        <f>(SUM($E5:AC5)-SUM($E9:AB9))*AC8</f>
        <v>171600</v>
      </c>
      <c r="AD9" s="49">
        <f>(SUM($E5:AD5)-SUM($E9:AC9))*AD8</f>
        <v>0</v>
      </c>
      <c r="AE9" s="49">
        <f>(SUM($E5:AE5)-SUM($E9:AD9))*AE8</f>
        <v>0</v>
      </c>
      <c r="AF9" s="49">
        <f>(SUM($E5:AF5)-SUM($E9:AE9))*AF8</f>
        <v>151400</v>
      </c>
      <c r="AG9" s="49">
        <f>(SUM($E5:AG5)-SUM($E9:AF9))*AG8</f>
        <v>0</v>
      </c>
      <c r="AH9" s="49">
        <f>(SUM($E5:AH5)-SUM($E9:AG9))*AH8</f>
        <v>0</v>
      </c>
      <c r="AI9" s="49">
        <f>(SUM($E5:AI5)-SUM($E9:AH9))*AI8</f>
        <v>132600</v>
      </c>
      <c r="AJ9" s="49">
        <f>(SUM($E5:AJ5)-SUM($E9:AI9))*AJ8</f>
        <v>0</v>
      </c>
      <c r="AK9" s="49">
        <f>(SUM($E5:AK5)-SUM($E9:AJ9))*AK8</f>
        <v>0</v>
      </c>
      <c r="AL9" s="49">
        <f>(SUM($E5:AL5)-SUM($E9:AK9))*AL8</f>
        <v>115900</v>
      </c>
      <c r="AM9" s="49">
        <f>(SUM($E5:AM5)-SUM($E9:AL9))*AM8</f>
        <v>0</v>
      </c>
      <c r="AN9" s="49">
        <f>(SUM($E5:AN5)-SUM($E9:AM9))*AN8</f>
        <v>0</v>
      </c>
      <c r="AO9" s="49">
        <f>(SUM($E5:AO5)-SUM($E9:AN9))*AO8</f>
        <v>101400</v>
      </c>
      <c r="AP9" s="49">
        <f>(SUM($E5:AP5)-SUM($E9:AO9))*AP8</f>
        <v>0</v>
      </c>
      <c r="AQ9" s="49">
        <f>(SUM($E5:AQ5)-SUM($E9:AP9))*AQ8</f>
        <v>0</v>
      </c>
      <c r="AR9" s="49">
        <f>(SUM($E5:AR5)-SUM($E9:AQ9))*AR8</f>
        <v>88900</v>
      </c>
      <c r="AS9" s="49">
        <f>(SUM($E5:AS5)-SUM($E9:AR9))*AS8</f>
        <v>0</v>
      </c>
      <c r="AT9" s="49">
        <f>(SUM($E5:AT5)-SUM($E9:AS9))*AT8</f>
        <v>0</v>
      </c>
      <c r="AU9" s="49">
        <f>(SUM($E5:AU5)-SUM($E9:AT9))*AU8</f>
        <v>79200</v>
      </c>
      <c r="AV9" s="49">
        <f>(SUM($E5:AV5)-SUM($E9:AU9))*AV8</f>
        <v>0</v>
      </c>
      <c r="AW9" s="49">
        <f>(SUM($E5:AW5)-SUM($E9:AV9))*AW8</f>
        <v>0</v>
      </c>
      <c r="AX9" s="49">
        <f>(SUM($E5:AX5)-SUM($E9:AW9))*AX8</f>
        <v>70200</v>
      </c>
      <c r="AY9" s="49">
        <f>(SUM($E5:AY5)-SUM($E9:AX9))*AY8</f>
        <v>0</v>
      </c>
      <c r="AZ9" s="49">
        <f>(SUM($E5:AZ5)-SUM($E9:AY9))*AZ8</f>
        <v>0</v>
      </c>
      <c r="BA9" s="49">
        <f>(SUM($E5:BA5)-SUM($E9:AZ9))*BA8</f>
        <v>61200</v>
      </c>
      <c r="BB9" s="49">
        <f>(SUM($E5:BB5)-SUM($E9:BA9))*BB8</f>
        <v>0</v>
      </c>
      <c r="BC9" s="49">
        <f>(SUM($E5:BC5)-SUM($E9:BB9))*BC8</f>
        <v>0</v>
      </c>
      <c r="BD9" s="49">
        <f>(SUM($E5:BD5)-SUM($E9:BC9))*BD8</f>
        <v>52200</v>
      </c>
      <c r="BE9" s="49">
        <f>(SUM($E5:BE5)-SUM($E9:BD9))*BE8</f>
        <v>0</v>
      </c>
      <c r="BF9" s="49">
        <f>(SUM($E5:BF5)-SUM($E9:BE9))*BF8</f>
        <v>0</v>
      </c>
      <c r="BG9" s="49">
        <f>(SUM($E5:BG5)-SUM($E9:BF9))*BG8</f>
        <v>43200</v>
      </c>
      <c r="BH9" s="49">
        <f>(SUM($E5:BH5)-SUM($E9:BG9))*BH8</f>
        <v>0</v>
      </c>
      <c r="BI9" s="49">
        <f>(SUM($E5:BI5)-SUM($E9:BH9))*BI8</f>
        <v>0</v>
      </c>
      <c r="BJ9" s="49">
        <f>(SUM($E5:BJ5)-SUM($E9:BI9))*BJ8</f>
        <v>34200</v>
      </c>
      <c r="BK9" s="49">
        <f>(SUM($E5:BK5)-SUM($E9:BJ9))*BK8</f>
        <v>0</v>
      </c>
      <c r="BL9" s="49">
        <f>(SUM($E5:BL5)-SUM($E9:BK9))*BL8</f>
        <v>0</v>
      </c>
      <c r="BM9" s="49">
        <f>(SUM($E5:BM5)-SUM($E9:BL9))*BM8</f>
        <v>25200</v>
      </c>
    </row>
    <row r="10" spans="1:77" ht="11.5" customHeight="1" collapsed="1" x14ac:dyDescent="0.3">
      <c r="B10" s="22"/>
    </row>
    <row r="11" spans="1:77" ht="11.5" customHeight="1" x14ac:dyDescent="0.25">
      <c r="A11" s="5" t="s">
        <v>0</v>
      </c>
      <c r="B11" s="30" t="s">
        <v>3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77" ht="11.5" hidden="1" customHeight="1" outlineLevel="1" x14ac:dyDescent="0.25"/>
    <row r="13" spans="1:77" ht="11.5" hidden="1" customHeight="1" outlineLevel="1" x14ac:dyDescent="0.25">
      <c r="A13" s="5" t="s">
        <v>0</v>
      </c>
      <c r="B13" s="31" t="s">
        <v>6</v>
      </c>
      <c r="C13" s="2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</row>
    <row r="14" spans="1:77" ht="11.5" hidden="1" customHeight="1" outlineLevel="1" x14ac:dyDescent="0.25">
      <c r="B14" s="3" t="s">
        <v>54</v>
      </c>
      <c r="D14" s="10">
        <f>SUM(F14:BM14)</f>
        <v>144345749.00221455</v>
      </c>
      <c r="E14" s="10"/>
      <c r="F14" s="11">
        <f t="shared" ref="F14:AK14" si="2">IF($F$123&gt;0,F9*F6*(1-$C$124),F9*F6)</f>
        <v>0</v>
      </c>
      <c r="G14" s="11">
        <f t="shared" si="2"/>
        <v>0</v>
      </c>
      <c r="H14" s="11">
        <f t="shared" si="2"/>
        <v>513765</v>
      </c>
      <c r="I14" s="11">
        <f t="shared" si="2"/>
        <v>0</v>
      </c>
      <c r="J14" s="11">
        <f t="shared" si="2"/>
        <v>0</v>
      </c>
      <c r="K14" s="11">
        <f t="shared" si="2"/>
        <v>3086048.8181250002</v>
      </c>
      <c r="L14" s="11">
        <f t="shared" si="2"/>
        <v>0</v>
      </c>
      <c r="M14" s="11">
        <f t="shared" si="2"/>
        <v>0</v>
      </c>
      <c r="N14" s="11">
        <f t="shared" si="2"/>
        <v>5776850.7852152362</v>
      </c>
      <c r="O14" s="11">
        <f t="shared" si="2"/>
        <v>0</v>
      </c>
      <c r="P14" s="11">
        <f t="shared" si="2"/>
        <v>0</v>
      </c>
      <c r="Q14" s="11">
        <f t="shared" si="2"/>
        <v>7535755.2118604807</v>
      </c>
      <c r="R14" s="11">
        <f t="shared" si="2"/>
        <v>0</v>
      </c>
      <c r="S14" s="11">
        <f t="shared" si="2"/>
        <v>0</v>
      </c>
      <c r="T14" s="11">
        <f t="shared" si="2"/>
        <v>8779016.7119142935</v>
      </c>
      <c r="U14" s="11">
        <f t="shared" si="2"/>
        <v>0</v>
      </c>
      <c r="V14" s="11">
        <f t="shared" si="2"/>
        <v>0</v>
      </c>
      <c r="W14" s="11">
        <f t="shared" si="2"/>
        <v>9626476.9347643442</v>
      </c>
      <c r="X14" s="11">
        <f t="shared" si="2"/>
        <v>0</v>
      </c>
      <c r="Y14" s="11">
        <f t="shared" si="2"/>
        <v>0</v>
      </c>
      <c r="Z14" s="11">
        <f t="shared" si="2"/>
        <v>10188663.187754583</v>
      </c>
      <c r="AA14" s="11">
        <f t="shared" si="2"/>
        <v>0</v>
      </c>
      <c r="AB14" s="11">
        <f t="shared" si="2"/>
        <v>0</v>
      </c>
      <c r="AC14" s="11">
        <f t="shared" si="2"/>
        <v>10541469.530309934</v>
      </c>
      <c r="AD14" s="11">
        <f t="shared" si="2"/>
        <v>0</v>
      </c>
      <c r="AE14" s="11">
        <f t="shared" si="2"/>
        <v>0</v>
      </c>
      <c r="AF14" s="11">
        <f t="shared" si="2"/>
        <v>10766576.899095517</v>
      </c>
      <c r="AG14" s="11">
        <f t="shared" si="2"/>
        <v>0</v>
      </c>
      <c r="AH14" s="11">
        <f t="shared" si="2"/>
        <v>0</v>
      </c>
      <c r="AI14" s="11">
        <f t="shared" si="2"/>
        <v>10915991.598951973</v>
      </c>
      <c r="AJ14" s="11">
        <f t="shared" si="2"/>
        <v>0</v>
      </c>
      <c r="AK14" s="11">
        <f t="shared" si="2"/>
        <v>0</v>
      </c>
      <c r="AL14" s="11">
        <f t="shared" ref="AL14:BM14" si="3">IF($F$123&gt;0,AL9*AL6*(1-$C$124),AL9*AL6)</f>
        <v>11045134.324223172</v>
      </c>
      <c r="AM14" s="11">
        <f t="shared" si="3"/>
        <v>0</v>
      </c>
      <c r="AN14" s="11">
        <f t="shared" si="3"/>
        <v>0</v>
      </c>
      <c r="AO14" s="11">
        <f t="shared" si="3"/>
        <v>10140000</v>
      </c>
      <c r="AP14" s="11">
        <f t="shared" si="3"/>
        <v>0</v>
      </c>
      <c r="AQ14" s="11">
        <f t="shared" si="3"/>
        <v>0</v>
      </c>
      <c r="AR14" s="11">
        <f t="shared" si="3"/>
        <v>8890000</v>
      </c>
      <c r="AS14" s="11">
        <f t="shared" si="3"/>
        <v>0</v>
      </c>
      <c r="AT14" s="11">
        <f t="shared" si="3"/>
        <v>0</v>
      </c>
      <c r="AU14" s="11">
        <f t="shared" si="3"/>
        <v>7920000</v>
      </c>
      <c r="AV14" s="11">
        <f t="shared" si="3"/>
        <v>0</v>
      </c>
      <c r="AW14" s="11">
        <f t="shared" si="3"/>
        <v>0</v>
      </c>
      <c r="AX14" s="11">
        <f t="shared" si="3"/>
        <v>7020000</v>
      </c>
      <c r="AY14" s="11">
        <f t="shared" si="3"/>
        <v>0</v>
      </c>
      <c r="AZ14" s="11">
        <f t="shared" si="3"/>
        <v>0</v>
      </c>
      <c r="BA14" s="11">
        <f t="shared" si="3"/>
        <v>6120000</v>
      </c>
      <c r="BB14" s="11">
        <f t="shared" si="3"/>
        <v>0</v>
      </c>
      <c r="BC14" s="11">
        <f t="shared" si="3"/>
        <v>0</v>
      </c>
      <c r="BD14" s="11">
        <f t="shared" si="3"/>
        <v>5220000</v>
      </c>
      <c r="BE14" s="11">
        <f t="shared" si="3"/>
        <v>0</v>
      </c>
      <c r="BF14" s="11">
        <f t="shared" si="3"/>
        <v>0</v>
      </c>
      <c r="BG14" s="11">
        <f t="shared" si="3"/>
        <v>4320000</v>
      </c>
      <c r="BH14" s="11">
        <f t="shared" si="3"/>
        <v>0</v>
      </c>
      <c r="BI14" s="11">
        <f t="shared" si="3"/>
        <v>0</v>
      </c>
      <c r="BJ14" s="11">
        <f t="shared" si="3"/>
        <v>3420000</v>
      </c>
      <c r="BK14" s="11">
        <f t="shared" si="3"/>
        <v>0</v>
      </c>
      <c r="BL14" s="11">
        <f t="shared" si="3"/>
        <v>0</v>
      </c>
      <c r="BM14" s="11">
        <f t="shared" si="3"/>
        <v>2520000</v>
      </c>
    </row>
    <row r="15" spans="1:77" ht="11.5" hidden="1" customHeight="1" outlineLevel="1" x14ac:dyDescent="0.25">
      <c r="B15" s="3" t="s">
        <v>55</v>
      </c>
      <c r="D15" s="10">
        <f>SUM(F15:BM15)</f>
        <v>0</v>
      </c>
      <c r="E15" s="10"/>
      <c r="F15" s="11">
        <f>F126*$C$128</f>
        <v>0</v>
      </c>
      <c r="G15" s="11">
        <f t="shared" ref="G15:BM15" si="4">G126*$C$128</f>
        <v>0</v>
      </c>
      <c r="H15" s="11">
        <f t="shared" si="4"/>
        <v>0</v>
      </c>
      <c r="I15" s="11">
        <f t="shared" si="4"/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>
        <f t="shared" si="4"/>
        <v>0</v>
      </c>
      <c r="AB15" s="11">
        <f t="shared" si="4"/>
        <v>0</v>
      </c>
      <c r="AC15" s="11">
        <f t="shared" si="4"/>
        <v>0</v>
      </c>
      <c r="AD15" s="11">
        <f t="shared" si="4"/>
        <v>0</v>
      </c>
      <c r="AE15" s="11">
        <f t="shared" si="4"/>
        <v>0</v>
      </c>
      <c r="AF15" s="11">
        <f t="shared" si="4"/>
        <v>0</v>
      </c>
      <c r="AG15" s="11">
        <f t="shared" si="4"/>
        <v>0</v>
      </c>
      <c r="AH15" s="11">
        <f t="shared" si="4"/>
        <v>0</v>
      </c>
      <c r="AI15" s="11">
        <f t="shared" si="4"/>
        <v>0</v>
      </c>
      <c r="AJ15" s="11">
        <f t="shared" si="4"/>
        <v>0</v>
      </c>
      <c r="AK15" s="11">
        <f t="shared" si="4"/>
        <v>0</v>
      </c>
      <c r="AL15" s="11">
        <f t="shared" si="4"/>
        <v>0</v>
      </c>
      <c r="AM15" s="11">
        <f t="shared" si="4"/>
        <v>0</v>
      </c>
      <c r="AN15" s="11">
        <f t="shared" si="4"/>
        <v>0</v>
      </c>
      <c r="AO15" s="11">
        <f t="shared" si="4"/>
        <v>0</v>
      </c>
      <c r="AP15" s="11">
        <f t="shared" si="4"/>
        <v>0</v>
      </c>
      <c r="AQ15" s="11">
        <f t="shared" si="4"/>
        <v>0</v>
      </c>
      <c r="AR15" s="11">
        <f t="shared" si="4"/>
        <v>0</v>
      </c>
      <c r="AS15" s="11">
        <f t="shared" si="4"/>
        <v>0</v>
      </c>
      <c r="AT15" s="11">
        <f t="shared" si="4"/>
        <v>0</v>
      </c>
      <c r="AU15" s="11">
        <f t="shared" si="4"/>
        <v>0</v>
      </c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  <c r="BF15" s="11">
        <f t="shared" si="4"/>
        <v>0</v>
      </c>
      <c r="BG15" s="11">
        <f t="shared" si="4"/>
        <v>0</v>
      </c>
      <c r="BH15" s="11">
        <f t="shared" si="4"/>
        <v>0</v>
      </c>
      <c r="BI15" s="11">
        <f t="shared" si="4"/>
        <v>0</v>
      </c>
      <c r="BJ15" s="11">
        <f t="shared" si="4"/>
        <v>0</v>
      </c>
      <c r="BK15" s="11">
        <f t="shared" si="4"/>
        <v>0</v>
      </c>
      <c r="BL15" s="11">
        <f t="shared" si="4"/>
        <v>0</v>
      </c>
      <c r="BM15" s="11">
        <f t="shared" si="4"/>
        <v>0</v>
      </c>
    </row>
    <row r="16" spans="1:77" ht="11.5" hidden="1" customHeight="1" outlineLevel="1" x14ac:dyDescent="0.25">
      <c r="B16" s="9" t="s">
        <v>4</v>
      </c>
      <c r="D16" s="10">
        <f>SUM(F16:BM16)</f>
        <v>144345749.00221455</v>
      </c>
      <c r="E16" s="10"/>
      <c r="F16" s="11">
        <f>SUM(F14:F15)</f>
        <v>0</v>
      </c>
      <c r="G16" s="11">
        <f t="shared" ref="G16:R16" si="5">SUM(G14:G15)</f>
        <v>0</v>
      </c>
      <c r="H16" s="11">
        <f t="shared" si="5"/>
        <v>513765</v>
      </c>
      <c r="I16" s="11">
        <f t="shared" si="5"/>
        <v>0</v>
      </c>
      <c r="J16" s="11">
        <f t="shared" si="5"/>
        <v>0</v>
      </c>
      <c r="K16" s="11">
        <f t="shared" si="5"/>
        <v>3086048.8181250002</v>
      </c>
      <c r="L16" s="11">
        <f t="shared" si="5"/>
        <v>0</v>
      </c>
      <c r="M16" s="11">
        <f t="shared" si="5"/>
        <v>0</v>
      </c>
      <c r="N16" s="11">
        <f t="shared" si="5"/>
        <v>5776850.7852152362</v>
      </c>
      <c r="O16" s="11">
        <f t="shared" si="5"/>
        <v>0</v>
      </c>
      <c r="P16" s="11">
        <f t="shared" si="5"/>
        <v>0</v>
      </c>
      <c r="Q16" s="11">
        <f t="shared" si="5"/>
        <v>7535755.2118604807</v>
      </c>
      <c r="R16" s="11">
        <f t="shared" si="5"/>
        <v>0</v>
      </c>
      <c r="S16" s="11">
        <f t="shared" ref="S16:BM16" si="6">SUM(S14:S15)</f>
        <v>0</v>
      </c>
      <c r="T16" s="11">
        <f t="shared" si="6"/>
        <v>8779016.7119142935</v>
      </c>
      <c r="U16" s="11">
        <f t="shared" si="6"/>
        <v>0</v>
      </c>
      <c r="V16" s="11">
        <f t="shared" si="6"/>
        <v>0</v>
      </c>
      <c r="W16" s="11">
        <f t="shared" si="6"/>
        <v>9626476.9347643442</v>
      </c>
      <c r="X16" s="11">
        <f t="shared" si="6"/>
        <v>0</v>
      </c>
      <c r="Y16" s="11">
        <f t="shared" si="6"/>
        <v>0</v>
      </c>
      <c r="Z16" s="11">
        <f t="shared" si="6"/>
        <v>10188663.187754583</v>
      </c>
      <c r="AA16" s="11">
        <f t="shared" si="6"/>
        <v>0</v>
      </c>
      <c r="AB16" s="11">
        <f t="shared" si="6"/>
        <v>0</v>
      </c>
      <c r="AC16" s="11">
        <f t="shared" si="6"/>
        <v>10541469.530309934</v>
      </c>
      <c r="AD16" s="11">
        <f t="shared" si="6"/>
        <v>0</v>
      </c>
      <c r="AE16" s="11">
        <f t="shared" si="6"/>
        <v>0</v>
      </c>
      <c r="AF16" s="11">
        <f t="shared" si="6"/>
        <v>10766576.899095517</v>
      </c>
      <c r="AG16" s="11">
        <f t="shared" si="6"/>
        <v>0</v>
      </c>
      <c r="AH16" s="11">
        <f t="shared" si="6"/>
        <v>0</v>
      </c>
      <c r="AI16" s="11">
        <f t="shared" si="6"/>
        <v>10915991.598951973</v>
      </c>
      <c r="AJ16" s="11">
        <f t="shared" si="6"/>
        <v>0</v>
      </c>
      <c r="AK16" s="11">
        <f t="shared" si="6"/>
        <v>0</v>
      </c>
      <c r="AL16" s="11">
        <f t="shared" si="6"/>
        <v>11045134.324223172</v>
      </c>
      <c r="AM16" s="11">
        <f t="shared" si="6"/>
        <v>0</v>
      </c>
      <c r="AN16" s="11">
        <f t="shared" si="6"/>
        <v>0</v>
      </c>
      <c r="AO16" s="11">
        <f t="shared" si="6"/>
        <v>10140000</v>
      </c>
      <c r="AP16" s="11">
        <f t="shared" si="6"/>
        <v>0</v>
      </c>
      <c r="AQ16" s="11">
        <f t="shared" si="6"/>
        <v>0</v>
      </c>
      <c r="AR16" s="11">
        <f t="shared" si="6"/>
        <v>8890000</v>
      </c>
      <c r="AS16" s="11">
        <f t="shared" si="6"/>
        <v>0</v>
      </c>
      <c r="AT16" s="11">
        <f t="shared" si="6"/>
        <v>0</v>
      </c>
      <c r="AU16" s="11">
        <f t="shared" si="6"/>
        <v>7920000</v>
      </c>
      <c r="AV16" s="11">
        <f t="shared" si="6"/>
        <v>0</v>
      </c>
      <c r="AW16" s="11">
        <f t="shared" si="6"/>
        <v>0</v>
      </c>
      <c r="AX16" s="11">
        <f t="shared" si="6"/>
        <v>7020000</v>
      </c>
      <c r="AY16" s="11">
        <f t="shared" si="6"/>
        <v>0</v>
      </c>
      <c r="AZ16" s="11">
        <f t="shared" si="6"/>
        <v>0</v>
      </c>
      <c r="BA16" s="11">
        <f t="shared" si="6"/>
        <v>6120000</v>
      </c>
      <c r="BB16" s="11">
        <f t="shared" si="6"/>
        <v>0</v>
      </c>
      <c r="BC16" s="11">
        <f t="shared" si="6"/>
        <v>0</v>
      </c>
      <c r="BD16" s="11">
        <f t="shared" si="6"/>
        <v>5220000</v>
      </c>
      <c r="BE16" s="11">
        <f t="shared" si="6"/>
        <v>0</v>
      </c>
      <c r="BF16" s="11">
        <f t="shared" si="6"/>
        <v>0</v>
      </c>
      <c r="BG16" s="11">
        <f t="shared" si="6"/>
        <v>4320000</v>
      </c>
      <c r="BH16" s="11">
        <f t="shared" si="6"/>
        <v>0</v>
      </c>
      <c r="BI16" s="11">
        <f t="shared" si="6"/>
        <v>0</v>
      </c>
      <c r="BJ16" s="11">
        <f t="shared" si="6"/>
        <v>3420000</v>
      </c>
      <c r="BK16" s="11">
        <f t="shared" si="6"/>
        <v>0</v>
      </c>
      <c r="BL16" s="11">
        <f t="shared" si="6"/>
        <v>0</v>
      </c>
      <c r="BM16" s="11">
        <f t="shared" si="6"/>
        <v>2520000</v>
      </c>
    </row>
    <row r="17" spans="1:65" ht="11.5" hidden="1" customHeight="1" outlineLevel="1" x14ac:dyDescent="0.25">
      <c r="B17" s="9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spans="1:65" ht="11.5" hidden="1" customHeight="1" outlineLevel="1" x14ac:dyDescent="0.25">
      <c r="A18" s="5" t="s">
        <v>0</v>
      </c>
      <c r="B18" s="31" t="s">
        <v>9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</row>
    <row r="19" spans="1:65" ht="11.5" hidden="1" customHeight="1" outlineLevel="1" x14ac:dyDescent="0.25">
      <c r="B19" s="5"/>
      <c r="C19" s="5"/>
    </row>
    <row r="20" spans="1:65" ht="11.5" hidden="1" customHeight="1" outlineLevel="1" x14ac:dyDescent="0.25">
      <c r="B20" s="41" t="s">
        <v>56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65" ht="11.5" hidden="1" customHeight="1" outlineLevel="1" x14ac:dyDescent="0.25">
      <c r="B21" s="3" t="s">
        <v>7</v>
      </c>
      <c r="C21" s="68">
        <v>0.05</v>
      </c>
      <c r="D21" s="38">
        <f>SUM(F21:BM21)</f>
        <v>7217287.450110727</v>
      </c>
      <c r="E21" s="13"/>
      <c r="F21" s="12">
        <f t="shared" ref="F21:AK21" si="7">F16*$C$21</f>
        <v>0</v>
      </c>
      <c r="G21" s="12">
        <f t="shared" si="7"/>
        <v>0</v>
      </c>
      <c r="H21" s="12">
        <f t="shared" si="7"/>
        <v>25688.25</v>
      </c>
      <c r="I21" s="12">
        <f t="shared" si="7"/>
        <v>0</v>
      </c>
      <c r="J21" s="12">
        <f t="shared" si="7"/>
        <v>0</v>
      </c>
      <c r="K21" s="12">
        <f t="shared" si="7"/>
        <v>154302.44090625001</v>
      </c>
      <c r="L21" s="12">
        <f t="shared" si="7"/>
        <v>0</v>
      </c>
      <c r="M21" s="12">
        <f t="shared" si="7"/>
        <v>0</v>
      </c>
      <c r="N21" s="12">
        <f t="shared" si="7"/>
        <v>288842.53926076181</v>
      </c>
      <c r="O21" s="12">
        <f t="shared" si="7"/>
        <v>0</v>
      </c>
      <c r="P21" s="12">
        <f t="shared" si="7"/>
        <v>0</v>
      </c>
      <c r="Q21" s="12">
        <f t="shared" si="7"/>
        <v>376787.76059302408</v>
      </c>
      <c r="R21" s="12">
        <f t="shared" si="7"/>
        <v>0</v>
      </c>
      <c r="S21" s="12">
        <f t="shared" si="7"/>
        <v>0</v>
      </c>
      <c r="T21" s="12">
        <f t="shared" si="7"/>
        <v>438950.83559571469</v>
      </c>
      <c r="U21" s="12">
        <f t="shared" si="7"/>
        <v>0</v>
      </c>
      <c r="V21" s="12">
        <f t="shared" si="7"/>
        <v>0</v>
      </c>
      <c r="W21" s="12">
        <f t="shared" si="7"/>
        <v>481323.84673821722</v>
      </c>
      <c r="X21" s="12">
        <f t="shared" si="7"/>
        <v>0</v>
      </c>
      <c r="Y21" s="12">
        <f t="shared" si="7"/>
        <v>0</v>
      </c>
      <c r="Z21" s="12">
        <f t="shared" si="7"/>
        <v>509433.15938772913</v>
      </c>
      <c r="AA21" s="12">
        <f t="shared" si="7"/>
        <v>0</v>
      </c>
      <c r="AB21" s="12">
        <f t="shared" si="7"/>
        <v>0</v>
      </c>
      <c r="AC21" s="12">
        <f t="shared" si="7"/>
        <v>527073.47651549673</v>
      </c>
      <c r="AD21" s="12">
        <f t="shared" si="7"/>
        <v>0</v>
      </c>
      <c r="AE21" s="12">
        <f t="shared" si="7"/>
        <v>0</v>
      </c>
      <c r="AF21" s="12">
        <f t="shared" si="7"/>
        <v>538328.84495477588</v>
      </c>
      <c r="AG21" s="12">
        <f t="shared" si="7"/>
        <v>0</v>
      </c>
      <c r="AH21" s="12">
        <f t="shared" si="7"/>
        <v>0</v>
      </c>
      <c r="AI21" s="12">
        <f t="shared" si="7"/>
        <v>545799.57994759863</v>
      </c>
      <c r="AJ21" s="12">
        <f t="shared" si="7"/>
        <v>0</v>
      </c>
      <c r="AK21" s="12">
        <f t="shared" si="7"/>
        <v>0</v>
      </c>
      <c r="AL21" s="12">
        <f t="shared" ref="AL21:BM21" si="8">AL16*$C$21</f>
        <v>552256.71621115867</v>
      </c>
      <c r="AM21" s="12">
        <f t="shared" si="8"/>
        <v>0</v>
      </c>
      <c r="AN21" s="12">
        <f t="shared" si="8"/>
        <v>0</v>
      </c>
      <c r="AO21" s="12">
        <f t="shared" si="8"/>
        <v>507000</v>
      </c>
      <c r="AP21" s="12">
        <f t="shared" si="8"/>
        <v>0</v>
      </c>
      <c r="AQ21" s="12">
        <f t="shared" si="8"/>
        <v>0</v>
      </c>
      <c r="AR21" s="12">
        <f t="shared" si="8"/>
        <v>444500</v>
      </c>
      <c r="AS21" s="12">
        <f t="shared" si="8"/>
        <v>0</v>
      </c>
      <c r="AT21" s="12">
        <f t="shared" si="8"/>
        <v>0</v>
      </c>
      <c r="AU21" s="12">
        <f t="shared" si="8"/>
        <v>396000</v>
      </c>
      <c r="AV21" s="12">
        <f t="shared" si="8"/>
        <v>0</v>
      </c>
      <c r="AW21" s="12">
        <f t="shared" si="8"/>
        <v>0</v>
      </c>
      <c r="AX21" s="12">
        <f t="shared" si="8"/>
        <v>351000</v>
      </c>
      <c r="AY21" s="12">
        <f t="shared" si="8"/>
        <v>0</v>
      </c>
      <c r="AZ21" s="12">
        <f t="shared" si="8"/>
        <v>0</v>
      </c>
      <c r="BA21" s="12">
        <f t="shared" si="8"/>
        <v>306000</v>
      </c>
      <c r="BB21" s="12">
        <f t="shared" si="8"/>
        <v>0</v>
      </c>
      <c r="BC21" s="12">
        <f t="shared" si="8"/>
        <v>0</v>
      </c>
      <c r="BD21" s="12">
        <f t="shared" si="8"/>
        <v>261000</v>
      </c>
      <c r="BE21" s="12">
        <f t="shared" si="8"/>
        <v>0</v>
      </c>
      <c r="BF21" s="12">
        <f t="shared" si="8"/>
        <v>0</v>
      </c>
      <c r="BG21" s="12">
        <f t="shared" si="8"/>
        <v>216000</v>
      </c>
      <c r="BH21" s="12">
        <f t="shared" si="8"/>
        <v>0</v>
      </c>
      <c r="BI21" s="12">
        <f t="shared" si="8"/>
        <v>0</v>
      </c>
      <c r="BJ21" s="12">
        <f t="shared" si="8"/>
        <v>171000</v>
      </c>
      <c r="BK21" s="12">
        <f t="shared" si="8"/>
        <v>0</v>
      </c>
      <c r="BL21" s="12">
        <f t="shared" si="8"/>
        <v>0</v>
      </c>
      <c r="BM21" s="12">
        <f t="shared" si="8"/>
        <v>126000</v>
      </c>
    </row>
    <row r="22" spans="1:65" ht="11.5" hidden="1" customHeight="1" outlineLevel="1" x14ac:dyDescent="0.25">
      <c r="B22" s="34" t="s">
        <v>8</v>
      </c>
      <c r="C22" s="34"/>
      <c r="D22" s="10">
        <f>SUM(F22:BM22)</f>
        <v>137128461.55210382</v>
      </c>
      <c r="E22" s="33"/>
      <c r="F22" s="33">
        <f t="shared" ref="F22:AK22" si="9">F16-F21</f>
        <v>0</v>
      </c>
      <c r="G22" s="33">
        <f t="shared" si="9"/>
        <v>0</v>
      </c>
      <c r="H22" s="33">
        <f t="shared" si="9"/>
        <v>488076.75</v>
      </c>
      <c r="I22" s="33">
        <f t="shared" si="9"/>
        <v>0</v>
      </c>
      <c r="J22" s="33">
        <f t="shared" si="9"/>
        <v>0</v>
      </c>
      <c r="K22" s="33">
        <f t="shared" si="9"/>
        <v>2931746.3772187503</v>
      </c>
      <c r="L22" s="33">
        <f t="shared" si="9"/>
        <v>0</v>
      </c>
      <c r="M22" s="33">
        <f t="shared" si="9"/>
        <v>0</v>
      </c>
      <c r="N22" s="33">
        <f t="shared" si="9"/>
        <v>5488008.2459544744</v>
      </c>
      <c r="O22" s="33">
        <f t="shared" si="9"/>
        <v>0</v>
      </c>
      <c r="P22" s="33">
        <f t="shared" si="9"/>
        <v>0</v>
      </c>
      <c r="Q22" s="33">
        <f t="shared" si="9"/>
        <v>7158967.4512674566</v>
      </c>
      <c r="R22" s="33">
        <f t="shared" si="9"/>
        <v>0</v>
      </c>
      <c r="S22" s="33">
        <f t="shared" si="9"/>
        <v>0</v>
      </c>
      <c r="T22" s="33">
        <f t="shared" si="9"/>
        <v>8340065.8763185786</v>
      </c>
      <c r="U22" s="33">
        <f t="shared" si="9"/>
        <v>0</v>
      </c>
      <c r="V22" s="33">
        <f t="shared" si="9"/>
        <v>0</v>
      </c>
      <c r="W22" s="33">
        <f t="shared" si="9"/>
        <v>9145153.0880261268</v>
      </c>
      <c r="X22" s="33">
        <f t="shared" si="9"/>
        <v>0</v>
      </c>
      <c r="Y22" s="33">
        <f t="shared" si="9"/>
        <v>0</v>
      </c>
      <c r="Z22" s="33">
        <f t="shared" si="9"/>
        <v>9679230.0283668526</v>
      </c>
      <c r="AA22" s="33">
        <f t="shared" si="9"/>
        <v>0</v>
      </c>
      <c r="AB22" s="33">
        <f t="shared" si="9"/>
        <v>0</v>
      </c>
      <c r="AC22" s="33">
        <f t="shared" si="9"/>
        <v>10014396.053794438</v>
      </c>
      <c r="AD22" s="33">
        <f t="shared" si="9"/>
        <v>0</v>
      </c>
      <c r="AE22" s="33">
        <f t="shared" si="9"/>
        <v>0</v>
      </c>
      <c r="AF22" s="33">
        <f t="shared" si="9"/>
        <v>10228248.054140741</v>
      </c>
      <c r="AG22" s="33">
        <f t="shared" si="9"/>
        <v>0</v>
      </c>
      <c r="AH22" s="33">
        <f t="shared" si="9"/>
        <v>0</v>
      </c>
      <c r="AI22" s="33">
        <f t="shared" si="9"/>
        <v>10370192.019004375</v>
      </c>
      <c r="AJ22" s="33">
        <f t="shared" si="9"/>
        <v>0</v>
      </c>
      <c r="AK22" s="33">
        <f t="shared" si="9"/>
        <v>0</v>
      </c>
      <c r="AL22" s="33">
        <f t="shared" ref="AL22:BM22" si="10">AL16-AL21</f>
        <v>10492877.608012013</v>
      </c>
      <c r="AM22" s="33">
        <f t="shared" si="10"/>
        <v>0</v>
      </c>
      <c r="AN22" s="33">
        <f t="shared" si="10"/>
        <v>0</v>
      </c>
      <c r="AO22" s="33">
        <f t="shared" si="10"/>
        <v>9633000</v>
      </c>
      <c r="AP22" s="33">
        <f t="shared" si="10"/>
        <v>0</v>
      </c>
      <c r="AQ22" s="33">
        <f t="shared" si="10"/>
        <v>0</v>
      </c>
      <c r="AR22" s="33">
        <f t="shared" si="10"/>
        <v>8445500</v>
      </c>
      <c r="AS22" s="33">
        <f t="shared" si="10"/>
        <v>0</v>
      </c>
      <c r="AT22" s="33">
        <f t="shared" si="10"/>
        <v>0</v>
      </c>
      <c r="AU22" s="33">
        <f t="shared" si="10"/>
        <v>7524000</v>
      </c>
      <c r="AV22" s="33">
        <f t="shared" si="10"/>
        <v>0</v>
      </c>
      <c r="AW22" s="33">
        <f t="shared" si="10"/>
        <v>0</v>
      </c>
      <c r="AX22" s="33">
        <f t="shared" si="10"/>
        <v>6669000</v>
      </c>
      <c r="AY22" s="33">
        <f t="shared" si="10"/>
        <v>0</v>
      </c>
      <c r="AZ22" s="33">
        <f t="shared" si="10"/>
        <v>0</v>
      </c>
      <c r="BA22" s="33">
        <f t="shared" si="10"/>
        <v>5814000</v>
      </c>
      <c r="BB22" s="33">
        <f t="shared" si="10"/>
        <v>0</v>
      </c>
      <c r="BC22" s="33">
        <f t="shared" si="10"/>
        <v>0</v>
      </c>
      <c r="BD22" s="33">
        <f t="shared" si="10"/>
        <v>4959000</v>
      </c>
      <c r="BE22" s="33">
        <f t="shared" si="10"/>
        <v>0</v>
      </c>
      <c r="BF22" s="33">
        <f t="shared" si="10"/>
        <v>0</v>
      </c>
      <c r="BG22" s="33">
        <f t="shared" si="10"/>
        <v>4104000</v>
      </c>
      <c r="BH22" s="33">
        <f t="shared" si="10"/>
        <v>0</v>
      </c>
      <c r="BI22" s="33">
        <f t="shared" si="10"/>
        <v>0</v>
      </c>
      <c r="BJ22" s="33">
        <f t="shared" si="10"/>
        <v>3249000</v>
      </c>
      <c r="BK22" s="33">
        <f t="shared" si="10"/>
        <v>0</v>
      </c>
      <c r="BL22" s="33">
        <f t="shared" si="10"/>
        <v>0</v>
      </c>
      <c r="BM22" s="33">
        <f t="shared" si="10"/>
        <v>2394000</v>
      </c>
    </row>
    <row r="23" spans="1:65" ht="11.5" hidden="1" customHeight="1" outlineLevel="1" x14ac:dyDescent="0.2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65" ht="11.5" hidden="1" customHeight="1" outlineLevel="1" x14ac:dyDescent="0.25">
      <c r="B24" s="41" t="s">
        <v>57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65" ht="11.5" hidden="1" customHeight="1" outlineLevel="1" x14ac:dyDescent="0.25">
      <c r="B25" s="5" t="s">
        <v>40</v>
      </c>
      <c r="D25" s="10">
        <f t="shared" ref="D25:D28" si="11">SUM(F25:BM25)</f>
        <v>-100000</v>
      </c>
      <c r="E25" s="12"/>
      <c r="F25" s="62">
        <v>-100000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</row>
    <row r="26" spans="1:65" ht="11.5" hidden="1" customHeight="1" outlineLevel="1" x14ac:dyDescent="0.25">
      <c r="B26" s="5" t="s">
        <v>42</v>
      </c>
      <c r="D26" s="10">
        <f t="shared" si="11"/>
        <v>-500000</v>
      </c>
      <c r="E26" s="12"/>
      <c r="F26" s="62">
        <v>0</v>
      </c>
      <c r="G26" s="62">
        <v>-500000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</row>
    <row r="27" spans="1:65" ht="11.5" hidden="1" customHeight="1" outlineLevel="1" x14ac:dyDescent="0.25">
      <c r="B27" s="5" t="s">
        <v>41</v>
      </c>
      <c r="D27" s="10">
        <f t="shared" si="11"/>
        <v>-1800000</v>
      </c>
      <c r="E27" s="12"/>
      <c r="F27" s="62">
        <v>-30000</v>
      </c>
      <c r="G27" s="62">
        <v>-30000</v>
      </c>
      <c r="H27" s="62">
        <v>-30000</v>
      </c>
      <c r="I27" s="62">
        <v>-30000</v>
      </c>
      <c r="J27" s="62">
        <v>-30000</v>
      </c>
      <c r="K27" s="62">
        <v>-30000</v>
      </c>
      <c r="L27" s="62">
        <v>-30000</v>
      </c>
      <c r="M27" s="62">
        <v>-30000</v>
      </c>
      <c r="N27" s="62">
        <v>-30000</v>
      </c>
      <c r="O27" s="62">
        <v>-30000</v>
      </c>
      <c r="P27" s="62">
        <v>-30000</v>
      </c>
      <c r="Q27" s="62">
        <v>-30000</v>
      </c>
      <c r="R27" s="62">
        <v>-30000</v>
      </c>
      <c r="S27" s="62">
        <v>-30000</v>
      </c>
      <c r="T27" s="62">
        <v>-30000</v>
      </c>
      <c r="U27" s="62">
        <v>-30000</v>
      </c>
      <c r="V27" s="62">
        <v>-30000</v>
      </c>
      <c r="W27" s="62">
        <v>-30000</v>
      </c>
      <c r="X27" s="62">
        <v>-30000</v>
      </c>
      <c r="Y27" s="62">
        <v>-30000</v>
      </c>
      <c r="Z27" s="62">
        <v>-30000</v>
      </c>
      <c r="AA27" s="62">
        <v>-30000</v>
      </c>
      <c r="AB27" s="62">
        <v>-30000</v>
      </c>
      <c r="AC27" s="62">
        <v>-30000</v>
      </c>
      <c r="AD27" s="62">
        <v>-30000</v>
      </c>
      <c r="AE27" s="62">
        <v>-30000</v>
      </c>
      <c r="AF27" s="62">
        <v>-30000</v>
      </c>
      <c r="AG27" s="62">
        <v>-30000</v>
      </c>
      <c r="AH27" s="62">
        <v>-30000</v>
      </c>
      <c r="AI27" s="62">
        <v>-30000</v>
      </c>
      <c r="AJ27" s="62">
        <v>-30000</v>
      </c>
      <c r="AK27" s="62">
        <v>-30000</v>
      </c>
      <c r="AL27" s="62">
        <v>-30000</v>
      </c>
      <c r="AM27" s="62">
        <v>-30000</v>
      </c>
      <c r="AN27" s="62">
        <v>-30000</v>
      </c>
      <c r="AO27" s="62">
        <v>-30000</v>
      </c>
      <c r="AP27" s="62">
        <v>-30000</v>
      </c>
      <c r="AQ27" s="62">
        <v>-30000</v>
      </c>
      <c r="AR27" s="62">
        <v>-30000</v>
      </c>
      <c r="AS27" s="62">
        <v>-30000</v>
      </c>
      <c r="AT27" s="62">
        <v>-30000</v>
      </c>
      <c r="AU27" s="62">
        <v>-30000</v>
      </c>
      <c r="AV27" s="62">
        <v>-30000</v>
      </c>
      <c r="AW27" s="62">
        <v>-30000</v>
      </c>
      <c r="AX27" s="62">
        <v>-30000</v>
      </c>
      <c r="AY27" s="62">
        <v>-30000</v>
      </c>
      <c r="AZ27" s="62">
        <v>-30000</v>
      </c>
      <c r="BA27" s="62">
        <v>-30000</v>
      </c>
      <c r="BB27" s="62">
        <v>-30000</v>
      </c>
      <c r="BC27" s="62">
        <v>-30000</v>
      </c>
      <c r="BD27" s="62">
        <v>-30000</v>
      </c>
      <c r="BE27" s="62">
        <v>-30000</v>
      </c>
      <c r="BF27" s="62">
        <v>-30000</v>
      </c>
      <c r="BG27" s="62">
        <v>-30000</v>
      </c>
      <c r="BH27" s="62">
        <v>-30000</v>
      </c>
      <c r="BI27" s="62">
        <v>-30000</v>
      </c>
      <c r="BJ27" s="62">
        <v>-30000</v>
      </c>
      <c r="BK27" s="62">
        <v>-30000</v>
      </c>
      <c r="BL27" s="62">
        <v>-30000</v>
      </c>
      <c r="BM27" s="62">
        <v>-30000</v>
      </c>
    </row>
    <row r="28" spans="1:65" ht="11.5" hidden="1" customHeight="1" outlineLevel="1" x14ac:dyDescent="0.25">
      <c r="B28" s="3" t="s">
        <v>45</v>
      </c>
      <c r="D28" s="10">
        <f t="shared" si="11"/>
        <v>-30000000</v>
      </c>
      <c r="E28" s="13"/>
      <c r="F28" s="62">
        <v>-500000</v>
      </c>
      <c r="G28" s="62">
        <v>-500000</v>
      </c>
      <c r="H28" s="62">
        <v>-500000</v>
      </c>
      <c r="I28" s="62">
        <v>-500000</v>
      </c>
      <c r="J28" s="62">
        <v>-500000</v>
      </c>
      <c r="K28" s="62">
        <v>-500000</v>
      </c>
      <c r="L28" s="62">
        <v>-500000</v>
      </c>
      <c r="M28" s="62">
        <v>-500000</v>
      </c>
      <c r="N28" s="62">
        <v>-500000</v>
      </c>
      <c r="O28" s="62">
        <v>-500000</v>
      </c>
      <c r="P28" s="62">
        <v>-500000</v>
      </c>
      <c r="Q28" s="62">
        <v>-500000</v>
      </c>
      <c r="R28" s="62">
        <v>-500000</v>
      </c>
      <c r="S28" s="62">
        <v>-500000</v>
      </c>
      <c r="T28" s="62">
        <v>-500000</v>
      </c>
      <c r="U28" s="62">
        <v>-500000</v>
      </c>
      <c r="V28" s="62">
        <v>-500000</v>
      </c>
      <c r="W28" s="62">
        <v>-500000</v>
      </c>
      <c r="X28" s="62">
        <v>-500000</v>
      </c>
      <c r="Y28" s="62">
        <v>-500000</v>
      </c>
      <c r="Z28" s="62">
        <v>-500000</v>
      </c>
      <c r="AA28" s="62">
        <v>-500000</v>
      </c>
      <c r="AB28" s="62">
        <v>-500000</v>
      </c>
      <c r="AC28" s="62">
        <v>-500000</v>
      </c>
      <c r="AD28" s="62">
        <v>-500000</v>
      </c>
      <c r="AE28" s="62">
        <v>-500000</v>
      </c>
      <c r="AF28" s="62">
        <v>-500000</v>
      </c>
      <c r="AG28" s="62">
        <v>-500000</v>
      </c>
      <c r="AH28" s="62">
        <v>-500000</v>
      </c>
      <c r="AI28" s="62">
        <v>-500000</v>
      </c>
      <c r="AJ28" s="62">
        <v>-500000</v>
      </c>
      <c r="AK28" s="62">
        <v>-500000</v>
      </c>
      <c r="AL28" s="62">
        <v>-500000</v>
      </c>
      <c r="AM28" s="62">
        <v>-500000</v>
      </c>
      <c r="AN28" s="62">
        <v>-500000</v>
      </c>
      <c r="AO28" s="62">
        <v>-500000</v>
      </c>
      <c r="AP28" s="62">
        <v>-500000</v>
      </c>
      <c r="AQ28" s="62">
        <v>-500000</v>
      </c>
      <c r="AR28" s="62">
        <v>-500000</v>
      </c>
      <c r="AS28" s="62">
        <v>-500000</v>
      </c>
      <c r="AT28" s="62">
        <v>-500000</v>
      </c>
      <c r="AU28" s="62">
        <v>-500000</v>
      </c>
      <c r="AV28" s="62">
        <v>-500000</v>
      </c>
      <c r="AW28" s="62">
        <v>-500000</v>
      </c>
      <c r="AX28" s="62">
        <v>-500000</v>
      </c>
      <c r="AY28" s="62">
        <v>-500000</v>
      </c>
      <c r="AZ28" s="62">
        <v>-500000</v>
      </c>
      <c r="BA28" s="62">
        <v>-500000</v>
      </c>
      <c r="BB28" s="62">
        <v>-500000</v>
      </c>
      <c r="BC28" s="62">
        <v>-500000</v>
      </c>
      <c r="BD28" s="62">
        <v>-500000</v>
      </c>
      <c r="BE28" s="62">
        <v>-500000</v>
      </c>
      <c r="BF28" s="62">
        <v>-500000</v>
      </c>
      <c r="BG28" s="62">
        <v>-500000</v>
      </c>
      <c r="BH28" s="62">
        <v>-500000</v>
      </c>
      <c r="BI28" s="62">
        <v>-500000</v>
      </c>
      <c r="BJ28" s="62">
        <v>-500000</v>
      </c>
      <c r="BK28" s="62">
        <v>-500000</v>
      </c>
      <c r="BL28" s="62">
        <v>-500000</v>
      </c>
      <c r="BM28" s="62">
        <v>-500000</v>
      </c>
    </row>
    <row r="29" spans="1:65" ht="11.5" hidden="1" customHeight="1" outlineLevel="1" x14ac:dyDescent="0.25">
      <c r="B29" s="32" t="s">
        <v>46</v>
      </c>
      <c r="C29" s="32"/>
      <c r="D29" s="39">
        <f>SUM(F29:BM29)</f>
        <v>-32400000</v>
      </c>
      <c r="E29" s="33"/>
      <c r="F29" s="40">
        <f t="shared" ref="F29:AK29" si="12">SUM(F25:F28)</f>
        <v>-630000</v>
      </c>
      <c r="G29" s="40">
        <f t="shared" si="12"/>
        <v>-1030000</v>
      </c>
      <c r="H29" s="40">
        <f t="shared" si="12"/>
        <v>-530000</v>
      </c>
      <c r="I29" s="40">
        <f t="shared" si="12"/>
        <v>-530000</v>
      </c>
      <c r="J29" s="40">
        <f t="shared" si="12"/>
        <v>-530000</v>
      </c>
      <c r="K29" s="40">
        <f t="shared" si="12"/>
        <v>-530000</v>
      </c>
      <c r="L29" s="40">
        <f t="shared" si="12"/>
        <v>-530000</v>
      </c>
      <c r="M29" s="40">
        <f t="shared" si="12"/>
        <v>-530000</v>
      </c>
      <c r="N29" s="40">
        <f t="shared" si="12"/>
        <v>-530000</v>
      </c>
      <c r="O29" s="40">
        <f t="shared" si="12"/>
        <v>-530000</v>
      </c>
      <c r="P29" s="40">
        <f t="shared" si="12"/>
        <v>-530000</v>
      </c>
      <c r="Q29" s="40">
        <f t="shared" si="12"/>
        <v>-530000</v>
      </c>
      <c r="R29" s="40">
        <f t="shared" si="12"/>
        <v>-530000</v>
      </c>
      <c r="S29" s="40">
        <f t="shared" si="12"/>
        <v>-530000</v>
      </c>
      <c r="T29" s="40">
        <f t="shared" si="12"/>
        <v>-530000</v>
      </c>
      <c r="U29" s="40">
        <f t="shared" si="12"/>
        <v>-530000</v>
      </c>
      <c r="V29" s="40">
        <f t="shared" si="12"/>
        <v>-530000</v>
      </c>
      <c r="W29" s="40">
        <f t="shared" si="12"/>
        <v>-530000</v>
      </c>
      <c r="X29" s="40">
        <f t="shared" si="12"/>
        <v>-530000</v>
      </c>
      <c r="Y29" s="40">
        <f t="shared" si="12"/>
        <v>-530000</v>
      </c>
      <c r="Z29" s="40">
        <f t="shared" si="12"/>
        <v>-530000</v>
      </c>
      <c r="AA29" s="40">
        <f t="shared" si="12"/>
        <v>-530000</v>
      </c>
      <c r="AB29" s="40">
        <f t="shared" si="12"/>
        <v>-530000</v>
      </c>
      <c r="AC29" s="40">
        <f t="shared" si="12"/>
        <v>-530000</v>
      </c>
      <c r="AD29" s="40">
        <f t="shared" si="12"/>
        <v>-530000</v>
      </c>
      <c r="AE29" s="40">
        <f t="shared" si="12"/>
        <v>-530000</v>
      </c>
      <c r="AF29" s="40">
        <f t="shared" si="12"/>
        <v>-530000</v>
      </c>
      <c r="AG29" s="40">
        <f t="shared" si="12"/>
        <v>-530000</v>
      </c>
      <c r="AH29" s="40">
        <f t="shared" si="12"/>
        <v>-530000</v>
      </c>
      <c r="AI29" s="40">
        <f t="shared" si="12"/>
        <v>-530000</v>
      </c>
      <c r="AJ29" s="40">
        <f t="shared" si="12"/>
        <v>-530000</v>
      </c>
      <c r="AK29" s="40">
        <f t="shared" si="12"/>
        <v>-530000</v>
      </c>
      <c r="AL29" s="40">
        <f t="shared" ref="AL29:BM29" si="13">SUM(AL25:AL28)</f>
        <v>-530000</v>
      </c>
      <c r="AM29" s="40">
        <f t="shared" si="13"/>
        <v>-530000</v>
      </c>
      <c r="AN29" s="40">
        <f t="shared" si="13"/>
        <v>-530000</v>
      </c>
      <c r="AO29" s="40">
        <f t="shared" si="13"/>
        <v>-530000</v>
      </c>
      <c r="AP29" s="40">
        <f t="shared" si="13"/>
        <v>-530000</v>
      </c>
      <c r="AQ29" s="40">
        <f t="shared" si="13"/>
        <v>-530000</v>
      </c>
      <c r="AR29" s="40">
        <f t="shared" si="13"/>
        <v>-530000</v>
      </c>
      <c r="AS29" s="40">
        <f t="shared" si="13"/>
        <v>-530000</v>
      </c>
      <c r="AT29" s="40">
        <f t="shared" si="13"/>
        <v>-530000</v>
      </c>
      <c r="AU29" s="40">
        <f t="shared" si="13"/>
        <v>-530000</v>
      </c>
      <c r="AV29" s="40">
        <f t="shared" si="13"/>
        <v>-530000</v>
      </c>
      <c r="AW29" s="40">
        <f t="shared" si="13"/>
        <v>-530000</v>
      </c>
      <c r="AX29" s="40">
        <f t="shared" si="13"/>
        <v>-530000</v>
      </c>
      <c r="AY29" s="40">
        <f t="shared" si="13"/>
        <v>-530000</v>
      </c>
      <c r="AZ29" s="40">
        <f t="shared" si="13"/>
        <v>-530000</v>
      </c>
      <c r="BA29" s="40">
        <f t="shared" si="13"/>
        <v>-530000</v>
      </c>
      <c r="BB29" s="40">
        <f t="shared" si="13"/>
        <v>-530000</v>
      </c>
      <c r="BC29" s="40">
        <f t="shared" si="13"/>
        <v>-530000</v>
      </c>
      <c r="BD29" s="40">
        <f t="shared" si="13"/>
        <v>-530000</v>
      </c>
      <c r="BE29" s="40">
        <f t="shared" si="13"/>
        <v>-530000</v>
      </c>
      <c r="BF29" s="40">
        <f t="shared" si="13"/>
        <v>-530000</v>
      </c>
      <c r="BG29" s="40">
        <f t="shared" si="13"/>
        <v>-530000</v>
      </c>
      <c r="BH29" s="40">
        <f t="shared" si="13"/>
        <v>-530000</v>
      </c>
      <c r="BI29" s="40">
        <f t="shared" si="13"/>
        <v>-530000</v>
      </c>
      <c r="BJ29" s="40">
        <f t="shared" si="13"/>
        <v>-530000</v>
      </c>
      <c r="BK29" s="40">
        <f t="shared" si="13"/>
        <v>-530000</v>
      </c>
      <c r="BL29" s="40">
        <f t="shared" si="13"/>
        <v>-530000</v>
      </c>
      <c r="BM29" s="40">
        <f t="shared" si="13"/>
        <v>-530000</v>
      </c>
    </row>
    <row r="30" spans="1:65" ht="11.5" hidden="1" customHeight="1" outlineLevel="1" x14ac:dyDescent="0.25">
      <c r="D30" s="10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</row>
    <row r="31" spans="1:65" ht="11.5" hidden="1" customHeight="1" outlineLevel="1" x14ac:dyDescent="0.25">
      <c r="B31" s="34" t="s">
        <v>52</v>
      </c>
      <c r="C31" s="34"/>
      <c r="D31" s="33"/>
      <c r="E31" s="33"/>
      <c r="F31" s="33">
        <f t="shared" ref="F31:AK31" si="14">SUM(F29,F22)</f>
        <v>-630000</v>
      </c>
      <c r="G31" s="33">
        <f t="shared" si="14"/>
        <v>-1030000</v>
      </c>
      <c r="H31" s="33">
        <f t="shared" si="14"/>
        <v>-41923.25</v>
      </c>
      <c r="I31" s="33">
        <f t="shared" si="14"/>
        <v>-530000</v>
      </c>
      <c r="J31" s="33">
        <f t="shared" si="14"/>
        <v>-530000</v>
      </c>
      <c r="K31" s="33">
        <f t="shared" si="14"/>
        <v>2401746.3772187503</v>
      </c>
      <c r="L31" s="33">
        <f t="shared" si="14"/>
        <v>-530000</v>
      </c>
      <c r="M31" s="33">
        <f t="shared" si="14"/>
        <v>-530000</v>
      </c>
      <c r="N31" s="33">
        <f t="shared" si="14"/>
        <v>4958008.2459544744</v>
      </c>
      <c r="O31" s="33">
        <f t="shared" si="14"/>
        <v>-530000</v>
      </c>
      <c r="P31" s="33">
        <f t="shared" si="14"/>
        <v>-530000</v>
      </c>
      <c r="Q31" s="33">
        <f t="shared" si="14"/>
        <v>6628967.4512674566</v>
      </c>
      <c r="R31" s="33">
        <f t="shared" si="14"/>
        <v>-530000</v>
      </c>
      <c r="S31" s="33">
        <f t="shared" si="14"/>
        <v>-530000</v>
      </c>
      <c r="T31" s="33">
        <f t="shared" si="14"/>
        <v>7810065.8763185786</v>
      </c>
      <c r="U31" s="33">
        <f t="shared" si="14"/>
        <v>-530000</v>
      </c>
      <c r="V31" s="33">
        <f t="shared" si="14"/>
        <v>-530000</v>
      </c>
      <c r="W31" s="33">
        <f t="shared" si="14"/>
        <v>8615153.0880261268</v>
      </c>
      <c r="X31" s="33">
        <f t="shared" si="14"/>
        <v>-530000</v>
      </c>
      <c r="Y31" s="33">
        <f t="shared" si="14"/>
        <v>-530000</v>
      </c>
      <c r="Z31" s="33">
        <f t="shared" si="14"/>
        <v>9149230.0283668526</v>
      </c>
      <c r="AA31" s="33">
        <f t="shared" si="14"/>
        <v>-530000</v>
      </c>
      <c r="AB31" s="33">
        <f t="shared" si="14"/>
        <v>-530000</v>
      </c>
      <c r="AC31" s="33">
        <f t="shared" si="14"/>
        <v>9484396.053794438</v>
      </c>
      <c r="AD31" s="33">
        <f t="shared" si="14"/>
        <v>-530000</v>
      </c>
      <c r="AE31" s="33">
        <f t="shared" si="14"/>
        <v>-530000</v>
      </c>
      <c r="AF31" s="33">
        <f t="shared" si="14"/>
        <v>9698248.054140741</v>
      </c>
      <c r="AG31" s="33">
        <f t="shared" si="14"/>
        <v>-530000</v>
      </c>
      <c r="AH31" s="33">
        <f t="shared" si="14"/>
        <v>-530000</v>
      </c>
      <c r="AI31" s="33">
        <f t="shared" si="14"/>
        <v>9840192.0190043747</v>
      </c>
      <c r="AJ31" s="33">
        <f t="shared" si="14"/>
        <v>-530000</v>
      </c>
      <c r="AK31" s="33">
        <f t="shared" si="14"/>
        <v>-530000</v>
      </c>
      <c r="AL31" s="33">
        <f t="shared" ref="AL31:BM31" si="15">SUM(AL29,AL22)</f>
        <v>9962877.6080120131</v>
      </c>
      <c r="AM31" s="33">
        <f t="shared" si="15"/>
        <v>-530000</v>
      </c>
      <c r="AN31" s="33">
        <f t="shared" si="15"/>
        <v>-530000</v>
      </c>
      <c r="AO31" s="33">
        <f t="shared" si="15"/>
        <v>9103000</v>
      </c>
      <c r="AP31" s="33">
        <f t="shared" si="15"/>
        <v>-530000</v>
      </c>
      <c r="AQ31" s="33">
        <f t="shared" si="15"/>
        <v>-530000</v>
      </c>
      <c r="AR31" s="33">
        <f t="shared" si="15"/>
        <v>7915500</v>
      </c>
      <c r="AS31" s="33">
        <f t="shared" si="15"/>
        <v>-530000</v>
      </c>
      <c r="AT31" s="33">
        <f t="shared" si="15"/>
        <v>-530000</v>
      </c>
      <c r="AU31" s="33">
        <f t="shared" si="15"/>
        <v>6994000</v>
      </c>
      <c r="AV31" s="33">
        <f t="shared" si="15"/>
        <v>-530000</v>
      </c>
      <c r="AW31" s="33">
        <f t="shared" si="15"/>
        <v>-530000</v>
      </c>
      <c r="AX31" s="33">
        <f t="shared" si="15"/>
        <v>6139000</v>
      </c>
      <c r="AY31" s="33">
        <f t="shared" si="15"/>
        <v>-530000</v>
      </c>
      <c r="AZ31" s="33">
        <f t="shared" si="15"/>
        <v>-530000</v>
      </c>
      <c r="BA31" s="33">
        <f t="shared" si="15"/>
        <v>5284000</v>
      </c>
      <c r="BB31" s="33">
        <f t="shared" si="15"/>
        <v>-530000</v>
      </c>
      <c r="BC31" s="33">
        <f t="shared" si="15"/>
        <v>-530000</v>
      </c>
      <c r="BD31" s="33">
        <f t="shared" si="15"/>
        <v>4429000</v>
      </c>
      <c r="BE31" s="33">
        <f t="shared" si="15"/>
        <v>-530000</v>
      </c>
      <c r="BF31" s="33">
        <f t="shared" si="15"/>
        <v>-530000</v>
      </c>
      <c r="BG31" s="33">
        <f t="shared" si="15"/>
        <v>3574000</v>
      </c>
      <c r="BH31" s="33">
        <f t="shared" si="15"/>
        <v>-530000</v>
      </c>
      <c r="BI31" s="33">
        <f t="shared" si="15"/>
        <v>-530000</v>
      </c>
      <c r="BJ31" s="33">
        <f t="shared" si="15"/>
        <v>2719000</v>
      </c>
      <c r="BK31" s="33">
        <f t="shared" si="15"/>
        <v>-530000</v>
      </c>
      <c r="BL31" s="33">
        <f t="shared" si="15"/>
        <v>-530000</v>
      </c>
      <c r="BM31" s="33">
        <f t="shared" si="15"/>
        <v>1864000</v>
      </c>
    </row>
    <row r="32" spans="1:65" ht="11.5" hidden="1" customHeight="1" outlineLevel="1" x14ac:dyDescent="0.25"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65" ht="11.5" hidden="1" customHeight="1" outlineLevel="1" x14ac:dyDescent="0.25">
      <c r="B33" s="3" t="s">
        <v>44</v>
      </c>
      <c r="D33" s="10">
        <f t="shared" ref="D33:D34" si="16">SUM(F33:BM33)</f>
        <v>-1180000</v>
      </c>
      <c r="E33" s="13"/>
      <c r="F33" s="12"/>
      <c r="G33" s="62">
        <v>-20000</v>
      </c>
      <c r="H33" s="62">
        <v>-20000</v>
      </c>
      <c r="I33" s="62">
        <v>-20000</v>
      </c>
      <c r="J33" s="62">
        <v>-20000</v>
      </c>
      <c r="K33" s="62">
        <v>-20000</v>
      </c>
      <c r="L33" s="62">
        <v>-20000</v>
      </c>
      <c r="M33" s="62">
        <v>-20000</v>
      </c>
      <c r="N33" s="62">
        <v>-20000</v>
      </c>
      <c r="O33" s="62">
        <v>-20000</v>
      </c>
      <c r="P33" s="62">
        <v>-20000</v>
      </c>
      <c r="Q33" s="62">
        <v>-20000</v>
      </c>
      <c r="R33" s="62">
        <v>-20000</v>
      </c>
      <c r="S33" s="62">
        <v>-20000</v>
      </c>
      <c r="T33" s="62">
        <v>-20000</v>
      </c>
      <c r="U33" s="62">
        <v>-20000</v>
      </c>
      <c r="V33" s="62">
        <v>-20000</v>
      </c>
      <c r="W33" s="62">
        <v>-20000</v>
      </c>
      <c r="X33" s="62">
        <v>-20000</v>
      </c>
      <c r="Y33" s="62">
        <v>-20000</v>
      </c>
      <c r="Z33" s="62">
        <v>-20000</v>
      </c>
      <c r="AA33" s="62">
        <v>-20000</v>
      </c>
      <c r="AB33" s="62">
        <v>-20000</v>
      </c>
      <c r="AC33" s="62">
        <v>-20000</v>
      </c>
      <c r="AD33" s="62">
        <v>-20000</v>
      </c>
      <c r="AE33" s="62">
        <v>-20000</v>
      </c>
      <c r="AF33" s="62">
        <v>-20000</v>
      </c>
      <c r="AG33" s="62">
        <v>-20000</v>
      </c>
      <c r="AH33" s="62">
        <v>-20000</v>
      </c>
      <c r="AI33" s="62">
        <v>-20000</v>
      </c>
      <c r="AJ33" s="62">
        <v>-20000</v>
      </c>
      <c r="AK33" s="62">
        <v>-20000</v>
      </c>
      <c r="AL33" s="62">
        <v>-20000</v>
      </c>
      <c r="AM33" s="62">
        <v>-20000</v>
      </c>
      <c r="AN33" s="62">
        <v>-20000</v>
      </c>
      <c r="AO33" s="62">
        <v>-20000</v>
      </c>
      <c r="AP33" s="62">
        <v>-20000</v>
      </c>
      <c r="AQ33" s="62">
        <v>-20000</v>
      </c>
      <c r="AR33" s="62">
        <v>-20000</v>
      </c>
      <c r="AS33" s="62">
        <v>-20000</v>
      </c>
      <c r="AT33" s="62">
        <v>-20000</v>
      </c>
      <c r="AU33" s="62">
        <v>-20000</v>
      </c>
      <c r="AV33" s="62">
        <v>-20000</v>
      </c>
      <c r="AW33" s="62">
        <v>-20000</v>
      </c>
      <c r="AX33" s="62">
        <v>-20000</v>
      </c>
      <c r="AY33" s="62">
        <v>-20000</v>
      </c>
      <c r="AZ33" s="62">
        <v>-20000</v>
      </c>
      <c r="BA33" s="62">
        <v>-20000</v>
      </c>
      <c r="BB33" s="62">
        <v>-20000</v>
      </c>
      <c r="BC33" s="62">
        <v>-20000</v>
      </c>
      <c r="BD33" s="62">
        <v>-20000</v>
      </c>
      <c r="BE33" s="62">
        <v>-20000</v>
      </c>
      <c r="BF33" s="62">
        <v>-20000</v>
      </c>
      <c r="BG33" s="62">
        <v>-20000</v>
      </c>
      <c r="BH33" s="62">
        <v>-20000</v>
      </c>
      <c r="BI33" s="62">
        <v>-20000</v>
      </c>
      <c r="BJ33" s="62">
        <v>-20000</v>
      </c>
      <c r="BK33" s="62">
        <v>-20000</v>
      </c>
      <c r="BL33" s="62">
        <v>-20000</v>
      </c>
      <c r="BM33" s="62">
        <v>-20000</v>
      </c>
    </row>
    <row r="34" spans="1:65" ht="11.5" hidden="1" customHeight="1" outlineLevel="1" x14ac:dyDescent="0.25">
      <c r="B34" s="3" t="s">
        <v>51</v>
      </c>
      <c r="D34" s="10">
        <f t="shared" si="16"/>
        <v>0</v>
      </c>
      <c r="E34" s="13"/>
      <c r="F34" s="12">
        <f>-F117</f>
        <v>0</v>
      </c>
      <c r="G34" s="12">
        <f t="shared" ref="G34:BM34" si="17">-G117</f>
        <v>0</v>
      </c>
      <c r="H34" s="12">
        <f t="shared" si="17"/>
        <v>0</v>
      </c>
      <c r="I34" s="12">
        <f t="shared" si="17"/>
        <v>0</v>
      </c>
      <c r="J34" s="12">
        <f t="shared" si="17"/>
        <v>0</v>
      </c>
      <c r="K34" s="12">
        <f t="shared" si="17"/>
        <v>0</v>
      </c>
      <c r="L34" s="12">
        <f t="shared" si="17"/>
        <v>0</v>
      </c>
      <c r="M34" s="12">
        <f t="shared" si="17"/>
        <v>0</v>
      </c>
      <c r="N34" s="12">
        <f t="shared" si="17"/>
        <v>0</v>
      </c>
      <c r="O34" s="12">
        <f t="shared" si="17"/>
        <v>0</v>
      </c>
      <c r="P34" s="12">
        <f t="shared" si="17"/>
        <v>0</v>
      </c>
      <c r="Q34" s="12">
        <f t="shared" si="17"/>
        <v>0</v>
      </c>
      <c r="R34" s="12">
        <f t="shared" si="17"/>
        <v>0</v>
      </c>
      <c r="S34" s="12">
        <f t="shared" si="17"/>
        <v>0</v>
      </c>
      <c r="T34" s="12">
        <f t="shared" si="17"/>
        <v>0</v>
      </c>
      <c r="U34" s="12">
        <f t="shared" si="17"/>
        <v>0</v>
      </c>
      <c r="V34" s="12">
        <f t="shared" si="17"/>
        <v>0</v>
      </c>
      <c r="W34" s="12">
        <f t="shared" si="17"/>
        <v>0</v>
      </c>
      <c r="X34" s="12">
        <f t="shared" si="17"/>
        <v>0</v>
      </c>
      <c r="Y34" s="12">
        <f t="shared" si="17"/>
        <v>0</v>
      </c>
      <c r="Z34" s="12">
        <f t="shared" si="17"/>
        <v>0</v>
      </c>
      <c r="AA34" s="12">
        <f t="shared" si="17"/>
        <v>0</v>
      </c>
      <c r="AB34" s="12">
        <f t="shared" si="17"/>
        <v>0</v>
      </c>
      <c r="AC34" s="12">
        <f t="shared" si="17"/>
        <v>0</v>
      </c>
      <c r="AD34" s="12">
        <f t="shared" si="17"/>
        <v>0</v>
      </c>
      <c r="AE34" s="12">
        <f t="shared" si="17"/>
        <v>0</v>
      </c>
      <c r="AF34" s="12">
        <f t="shared" si="17"/>
        <v>0</v>
      </c>
      <c r="AG34" s="12">
        <f t="shared" si="17"/>
        <v>0</v>
      </c>
      <c r="AH34" s="12">
        <f t="shared" si="17"/>
        <v>0</v>
      </c>
      <c r="AI34" s="12">
        <f t="shared" si="17"/>
        <v>0</v>
      </c>
      <c r="AJ34" s="12">
        <f t="shared" si="17"/>
        <v>0</v>
      </c>
      <c r="AK34" s="12">
        <f t="shared" si="17"/>
        <v>0</v>
      </c>
      <c r="AL34" s="12">
        <f t="shared" si="17"/>
        <v>0</v>
      </c>
      <c r="AM34" s="12">
        <f t="shared" si="17"/>
        <v>0</v>
      </c>
      <c r="AN34" s="12">
        <f t="shared" si="17"/>
        <v>0</v>
      </c>
      <c r="AO34" s="12">
        <f t="shared" si="17"/>
        <v>0</v>
      </c>
      <c r="AP34" s="12">
        <f t="shared" si="17"/>
        <v>0</v>
      </c>
      <c r="AQ34" s="12">
        <f t="shared" si="17"/>
        <v>0</v>
      </c>
      <c r="AR34" s="12">
        <f t="shared" si="17"/>
        <v>0</v>
      </c>
      <c r="AS34" s="12">
        <f t="shared" si="17"/>
        <v>0</v>
      </c>
      <c r="AT34" s="12">
        <f t="shared" si="17"/>
        <v>0</v>
      </c>
      <c r="AU34" s="12">
        <f t="shared" si="17"/>
        <v>0</v>
      </c>
      <c r="AV34" s="12">
        <f t="shared" si="17"/>
        <v>0</v>
      </c>
      <c r="AW34" s="12">
        <f t="shared" si="17"/>
        <v>0</v>
      </c>
      <c r="AX34" s="12">
        <f t="shared" si="17"/>
        <v>0</v>
      </c>
      <c r="AY34" s="12">
        <f t="shared" si="17"/>
        <v>0</v>
      </c>
      <c r="AZ34" s="12">
        <f t="shared" si="17"/>
        <v>0</v>
      </c>
      <c r="BA34" s="12">
        <f t="shared" si="17"/>
        <v>0</v>
      </c>
      <c r="BB34" s="12">
        <f t="shared" si="17"/>
        <v>0</v>
      </c>
      <c r="BC34" s="12">
        <f t="shared" si="17"/>
        <v>0</v>
      </c>
      <c r="BD34" s="12">
        <f t="shared" si="17"/>
        <v>0</v>
      </c>
      <c r="BE34" s="12">
        <f t="shared" si="17"/>
        <v>0</v>
      </c>
      <c r="BF34" s="12">
        <f t="shared" si="17"/>
        <v>0</v>
      </c>
      <c r="BG34" s="12">
        <f t="shared" si="17"/>
        <v>0</v>
      </c>
      <c r="BH34" s="12">
        <f t="shared" si="17"/>
        <v>0</v>
      </c>
      <c r="BI34" s="12">
        <f t="shared" si="17"/>
        <v>0</v>
      </c>
      <c r="BJ34" s="12">
        <f t="shared" si="17"/>
        <v>0</v>
      </c>
      <c r="BK34" s="12">
        <f t="shared" si="17"/>
        <v>0</v>
      </c>
      <c r="BL34" s="12">
        <f t="shared" si="17"/>
        <v>0</v>
      </c>
      <c r="BM34" s="12">
        <f t="shared" si="17"/>
        <v>0</v>
      </c>
    </row>
    <row r="35" spans="1:65" ht="11.5" hidden="1" customHeight="1" outlineLevel="1" x14ac:dyDescent="0.25">
      <c r="B35" s="9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65" ht="11.5" hidden="1" customHeight="1" outlineLevel="1" x14ac:dyDescent="0.25">
      <c r="B36" s="3" t="s">
        <v>10</v>
      </c>
      <c r="D36" s="10">
        <f t="shared" ref="D36:D38" si="18">SUM(F36:BM36)</f>
        <v>103548461.5521038</v>
      </c>
      <c r="E36" s="12"/>
      <c r="F36" s="12">
        <f>SUM(F31,F33:F34)</f>
        <v>-630000</v>
      </c>
      <c r="G36" s="12">
        <f t="shared" ref="G36:BM36" si="19">SUM(G31,G33:G34)</f>
        <v>-1050000</v>
      </c>
      <c r="H36" s="12">
        <f t="shared" si="19"/>
        <v>-61923.25</v>
      </c>
      <c r="I36" s="12">
        <f t="shared" si="19"/>
        <v>-550000</v>
      </c>
      <c r="J36" s="12">
        <f t="shared" si="19"/>
        <v>-550000</v>
      </c>
      <c r="K36" s="12">
        <f t="shared" si="19"/>
        <v>2381746.3772187503</v>
      </c>
      <c r="L36" s="12">
        <f t="shared" si="19"/>
        <v>-550000</v>
      </c>
      <c r="M36" s="12">
        <f t="shared" si="19"/>
        <v>-550000</v>
      </c>
      <c r="N36" s="12">
        <f t="shared" si="19"/>
        <v>4938008.2459544744</v>
      </c>
      <c r="O36" s="12">
        <f t="shared" si="19"/>
        <v>-550000</v>
      </c>
      <c r="P36" s="12">
        <f t="shared" si="19"/>
        <v>-550000</v>
      </c>
      <c r="Q36" s="12">
        <f t="shared" si="19"/>
        <v>6608967.4512674566</v>
      </c>
      <c r="R36" s="12">
        <f t="shared" si="19"/>
        <v>-550000</v>
      </c>
      <c r="S36" s="12">
        <f t="shared" si="19"/>
        <v>-550000</v>
      </c>
      <c r="T36" s="12">
        <f t="shared" si="19"/>
        <v>7790065.8763185786</v>
      </c>
      <c r="U36" s="12">
        <f t="shared" si="19"/>
        <v>-550000</v>
      </c>
      <c r="V36" s="12">
        <f t="shared" si="19"/>
        <v>-550000</v>
      </c>
      <c r="W36" s="12">
        <f t="shared" si="19"/>
        <v>8595153.0880261268</v>
      </c>
      <c r="X36" s="12">
        <f t="shared" si="19"/>
        <v>-550000</v>
      </c>
      <c r="Y36" s="12">
        <f t="shared" si="19"/>
        <v>-550000</v>
      </c>
      <c r="Z36" s="12">
        <f t="shared" si="19"/>
        <v>9129230.0283668526</v>
      </c>
      <c r="AA36" s="12">
        <f t="shared" si="19"/>
        <v>-550000</v>
      </c>
      <c r="AB36" s="12">
        <f t="shared" si="19"/>
        <v>-550000</v>
      </c>
      <c r="AC36" s="12">
        <f t="shared" si="19"/>
        <v>9464396.053794438</v>
      </c>
      <c r="AD36" s="12">
        <f t="shared" si="19"/>
        <v>-550000</v>
      </c>
      <c r="AE36" s="12">
        <f t="shared" si="19"/>
        <v>-550000</v>
      </c>
      <c r="AF36" s="12">
        <f t="shared" si="19"/>
        <v>9678248.054140741</v>
      </c>
      <c r="AG36" s="12">
        <f t="shared" si="19"/>
        <v>-550000</v>
      </c>
      <c r="AH36" s="12">
        <f t="shared" si="19"/>
        <v>-550000</v>
      </c>
      <c r="AI36" s="12">
        <f t="shared" si="19"/>
        <v>9820192.0190043747</v>
      </c>
      <c r="AJ36" s="12">
        <f t="shared" si="19"/>
        <v>-550000</v>
      </c>
      <c r="AK36" s="12">
        <f t="shared" si="19"/>
        <v>-550000</v>
      </c>
      <c r="AL36" s="12">
        <f t="shared" si="19"/>
        <v>9942877.6080120131</v>
      </c>
      <c r="AM36" s="12">
        <f t="shared" si="19"/>
        <v>-550000</v>
      </c>
      <c r="AN36" s="12">
        <f t="shared" si="19"/>
        <v>-550000</v>
      </c>
      <c r="AO36" s="12">
        <f t="shared" si="19"/>
        <v>9083000</v>
      </c>
      <c r="AP36" s="12">
        <f t="shared" si="19"/>
        <v>-550000</v>
      </c>
      <c r="AQ36" s="12">
        <f t="shared" si="19"/>
        <v>-550000</v>
      </c>
      <c r="AR36" s="12">
        <f t="shared" si="19"/>
        <v>7895500</v>
      </c>
      <c r="AS36" s="12">
        <f t="shared" si="19"/>
        <v>-550000</v>
      </c>
      <c r="AT36" s="12">
        <f t="shared" si="19"/>
        <v>-550000</v>
      </c>
      <c r="AU36" s="12">
        <f t="shared" si="19"/>
        <v>6974000</v>
      </c>
      <c r="AV36" s="12">
        <f t="shared" si="19"/>
        <v>-550000</v>
      </c>
      <c r="AW36" s="12">
        <f t="shared" si="19"/>
        <v>-550000</v>
      </c>
      <c r="AX36" s="12">
        <f t="shared" si="19"/>
        <v>6119000</v>
      </c>
      <c r="AY36" s="12">
        <f t="shared" si="19"/>
        <v>-550000</v>
      </c>
      <c r="AZ36" s="12">
        <f t="shared" si="19"/>
        <v>-550000</v>
      </c>
      <c r="BA36" s="12">
        <f t="shared" si="19"/>
        <v>5264000</v>
      </c>
      <c r="BB36" s="12">
        <f t="shared" si="19"/>
        <v>-550000</v>
      </c>
      <c r="BC36" s="12">
        <f t="shared" si="19"/>
        <v>-550000</v>
      </c>
      <c r="BD36" s="12">
        <f t="shared" si="19"/>
        <v>4409000</v>
      </c>
      <c r="BE36" s="12">
        <f t="shared" si="19"/>
        <v>-550000</v>
      </c>
      <c r="BF36" s="12">
        <f t="shared" si="19"/>
        <v>-550000</v>
      </c>
      <c r="BG36" s="12">
        <f t="shared" si="19"/>
        <v>3554000</v>
      </c>
      <c r="BH36" s="12">
        <f t="shared" si="19"/>
        <v>-550000</v>
      </c>
      <c r="BI36" s="12">
        <f t="shared" si="19"/>
        <v>-550000</v>
      </c>
      <c r="BJ36" s="12">
        <f t="shared" si="19"/>
        <v>2699000</v>
      </c>
      <c r="BK36" s="12">
        <f t="shared" si="19"/>
        <v>-550000</v>
      </c>
      <c r="BL36" s="12">
        <f t="shared" si="19"/>
        <v>-550000</v>
      </c>
      <c r="BM36" s="12">
        <f t="shared" si="19"/>
        <v>1844000</v>
      </c>
    </row>
    <row r="37" spans="1:65" ht="11.5" hidden="1" customHeight="1" outlineLevel="1" x14ac:dyDescent="0.25">
      <c r="B37" s="3" t="s">
        <v>11</v>
      </c>
      <c r="C37" s="68">
        <v>0.2</v>
      </c>
      <c r="D37" s="38">
        <f>SUM(F37:BM37)</f>
        <v>25238076.960420761</v>
      </c>
      <c r="E37" s="12"/>
      <c r="F37" s="12">
        <f t="shared" ref="F37:AK37" si="20">IF(F36&gt;0,F36*$C37,0)</f>
        <v>0</v>
      </c>
      <c r="G37" s="12">
        <f t="shared" si="20"/>
        <v>0</v>
      </c>
      <c r="H37" s="12">
        <f t="shared" si="20"/>
        <v>0</v>
      </c>
      <c r="I37" s="12">
        <f t="shared" si="20"/>
        <v>0</v>
      </c>
      <c r="J37" s="12">
        <f t="shared" si="20"/>
        <v>0</v>
      </c>
      <c r="K37" s="12">
        <f t="shared" si="20"/>
        <v>476349.27544375008</v>
      </c>
      <c r="L37" s="12">
        <f t="shared" si="20"/>
        <v>0</v>
      </c>
      <c r="M37" s="12">
        <f t="shared" si="20"/>
        <v>0</v>
      </c>
      <c r="N37" s="12">
        <f t="shared" si="20"/>
        <v>987601.64919089491</v>
      </c>
      <c r="O37" s="12">
        <f t="shared" si="20"/>
        <v>0</v>
      </c>
      <c r="P37" s="12">
        <f t="shared" si="20"/>
        <v>0</v>
      </c>
      <c r="Q37" s="12">
        <f t="shared" si="20"/>
        <v>1321793.4902534913</v>
      </c>
      <c r="R37" s="12">
        <f t="shared" si="20"/>
        <v>0</v>
      </c>
      <c r="S37" s="12">
        <f t="shared" si="20"/>
        <v>0</v>
      </c>
      <c r="T37" s="12">
        <f t="shared" si="20"/>
        <v>1558013.1752637159</v>
      </c>
      <c r="U37" s="12">
        <f t="shared" si="20"/>
        <v>0</v>
      </c>
      <c r="V37" s="12">
        <f t="shared" si="20"/>
        <v>0</v>
      </c>
      <c r="W37" s="12">
        <f t="shared" si="20"/>
        <v>1719030.6176052254</v>
      </c>
      <c r="X37" s="12">
        <f t="shared" si="20"/>
        <v>0</v>
      </c>
      <c r="Y37" s="12">
        <f t="shared" si="20"/>
        <v>0</v>
      </c>
      <c r="Z37" s="12">
        <f t="shared" si="20"/>
        <v>1825846.0056733706</v>
      </c>
      <c r="AA37" s="12">
        <f t="shared" si="20"/>
        <v>0</v>
      </c>
      <c r="AB37" s="12">
        <f t="shared" si="20"/>
        <v>0</v>
      </c>
      <c r="AC37" s="12">
        <f t="shared" si="20"/>
        <v>1892879.2107588877</v>
      </c>
      <c r="AD37" s="12">
        <f t="shared" si="20"/>
        <v>0</v>
      </c>
      <c r="AE37" s="12">
        <f t="shared" si="20"/>
        <v>0</v>
      </c>
      <c r="AF37" s="12">
        <f t="shared" si="20"/>
        <v>1935649.6108281482</v>
      </c>
      <c r="AG37" s="12">
        <f t="shared" si="20"/>
        <v>0</v>
      </c>
      <c r="AH37" s="12">
        <f t="shared" si="20"/>
        <v>0</v>
      </c>
      <c r="AI37" s="12">
        <f t="shared" si="20"/>
        <v>1964038.4038008749</v>
      </c>
      <c r="AJ37" s="12">
        <f t="shared" si="20"/>
        <v>0</v>
      </c>
      <c r="AK37" s="12">
        <f t="shared" si="20"/>
        <v>0</v>
      </c>
      <c r="AL37" s="12">
        <f t="shared" ref="AL37:BM37" si="21">IF(AL36&gt;0,AL36*$C37,0)</f>
        <v>1988575.5216024027</v>
      </c>
      <c r="AM37" s="12">
        <f t="shared" si="21"/>
        <v>0</v>
      </c>
      <c r="AN37" s="12">
        <f t="shared" si="21"/>
        <v>0</v>
      </c>
      <c r="AO37" s="12">
        <f t="shared" si="21"/>
        <v>1816600</v>
      </c>
      <c r="AP37" s="12">
        <f t="shared" si="21"/>
        <v>0</v>
      </c>
      <c r="AQ37" s="12">
        <f t="shared" si="21"/>
        <v>0</v>
      </c>
      <c r="AR37" s="12">
        <f t="shared" si="21"/>
        <v>1579100</v>
      </c>
      <c r="AS37" s="12">
        <f t="shared" si="21"/>
        <v>0</v>
      </c>
      <c r="AT37" s="12">
        <f t="shared" si="21"/>
        <v>0</v>
      </c>
      <c r="AU37" s="12">
        <f t="shared" si="21"/>
        <v>1394800</v>
      </c>
      <c r="AV37" s="12">
        <f t="shared" si="21"/>
        <v>0</v>
      </c>
      <c r="AW37" s="12">
        <f t="shared" si="21"/>
        <v>0</v>
      </c>
      <c r="AX37" s="12">
        <f t="shared" si="21"/>
        <v>1223800</v>
      </c>
      <c r="AY37" s="12">
        <f t="shared" si="21"/>
        <v>0</v>
      </c>
      <c r="AZ37" s="12">
        <f t="shared" si="21"/>
        <v>0</v>
      </c>
      <c r="BA37" s="12">
        <f t="shared" si="21"/>
        <v>1052800</v>
      </c>
      <c r="BB37" s="12">
        <f t="shared" si="21"/>
        <v>0</v>
      </c>
      <c r="BC37" s="12">
        <f t="shared" si="21"/>
        <v>0</v>
      </c>
      <c r="BD37" s="12">
        <f t="shared" si="21"/>
        <v>881800</v>
      </c>
      <c r="BE37" s="12">
        <f t="shared" si="21"/>
        <v>0</v>
      </c>
      <c r="BF37" s="12">
        <f t="shared" si="21"/>
        <v>0</v>
      </c>
      <c r="BG37" s="12">
        <f t="shared" si="21"/>
        <v>710800</v>
      </c>
      <c r="BH37" s="12">
        <f t="shared" si="21"/>
        <v>0</v>
      </c>
      <c r="BI37" s="12">
        <f t="shared" si="21"/>
        <v>0</v>
      </c>
      <c r="BJ37" s="12">
        <f t="shared" si="21"/>
        <v>539800</v>
      </c>
      <c r="BK37" s="12">
        <f t="shared" si="21"/>
        <v>0</v>
      </c>
      <c r="BL37" s="12">
        <f t="shared" si="21"/>
        <v>0</v>
      </c>
      <c r="BM37" s="12">
        <f t="shared" si="21"/>
        <v>368800</v>
      </c>
    </row>
    <row r="38" spans="1:65" ht="11.5" hidden="1" customHeight="1" outlineLevel="1" x14ac:dyDescent="0.25">
      <c r="B38" s="34" t="s">
        <v>12</v>
      </c>
      <c r="C38" s="32"/>
      <c r="D38" s="10">
        <f t="shared" si="18"/>
        <v>78310384.591683045</v>
      </c>
      <c r="E38" s="33"/>
      <c r="F38" s="33">
        <f>F36-F37</f>
        <v>-630000</v>
      </c>
      <c r="G38" s="33">
        <f t="shared" ref="G38:BM38" si="22">G36-G37</f>
        <v>-1050000</v>
      </c>
      <c r="H38" s="33">
        <f t="shared" si="22"/>
        <v>-61923.25</v>
      </c>
      <c r="I38" s="33">
        <f t="shared" si="22"/>
        <v>-550000</v>
      </c>
      <c r="J38" s="33">
        <f t="shared" si="22"/>
        <v>-550000</v>
      </c>
      <c r="K38" s="33">
        <f t="shared" si="22"/>
        <v>1905397.1017750003</v>
      </c>
      <c r="L38" s="33">
        <f t="shared" si="22"/>
        <v>-550000</v>
      </c>
      <c r="M38" s="33">
        <f t="shared" si="22"/>
        <v>-550000</v>
      </c>
      <c r="N38" s="33">
        <f t="shared" si="22"/>
        <v>3950406.5967635796</v>
      </c>
      <c r="O38" s="33">
        <f t="shared" si="22"/>
        <v>-550000</v>
      </c>
      <c r="P38" s="33">
        <f t="shared" si="22"/>
        <v>-550000</v>
      </c>
      <c r="Q38" s="33">
        <f t="shared" si="22"/>
        <v>5287173.9610139653</v>
      </c>
      <c r="R38" s="33">
        <f t="shared" si="22"/>
        <v>-550000</v>
      </c>
      <c r="S38" s="33">
        <f t="shared" si="22"/>
        <v>-550000</v>
      </c>
      <c r="T38" s="33">
        <f t="shared" si="22"/>
        <v>6232052.7010548627</v>
      </c>
      <c r="U38" s="33">
        <f t="shared" si="22"/>
        <v>-550000</v>
      </c>
      <c r="V38" s="33">
        <f t="shared" si="22"/>
        <v>-550000</v>
      </c>
      <c r="W38" s="33">
        <f t="shared" si="22"/>
        <v>6876122.4704209017</v>
      </c>
      <c r="X38" s="33">
        <f t="shared" si="22"/>
        <v>-550000</v>
      </c>
      <c r="Y38" s="33">
        <f t="shared" si="22"/>
        <v>-550000</v>
      </c>
      <c r="Z38" s="33">
        <f t="shared" si="22"/>
        <v>7303384.0226934822</v>
      </c>
      <c r="AA38" s="33">
        <f t="shared" si="22"/>
        <v>-550000</v>
      </c>
      <c r="AB38" s="33">
        <f t="shared" si="22"/>
        <v>-550000</v>
      </c>
      <c r="AC38" s="33">
        <f t="shared" si="22"/>
        <v>7571516.8430355508</v>
      </c>
      <c r="AD38" s="33">
        <f t="shared" si="22"/>
        <v>-550000</v>
      </c>
      <c r="AE38" s="33">
        <f t="shared" si="22"/>
        <v>-550000</v>
      </c>
      <c r="AF38" s="33">
        <f t="shared" si="22"/>
        <v>7742598.4433125928</v>
      </c>
      <c r="AG38" s="33">
        <f t="shared" si="22"/>
        <v>-550000</v>
      </c>
      <c r="AH38" s="33">
        <f t="shared" si="22"/>
        <v>-550000</v>
      </c>
      <c r="AI38" s="33">
        <f t="shared" si="22"/>
        <v>7856153.6152034998</v>
      </c>
      <c r="AJ38" s="33">
        <f t="shared" si="22"/>
        <v>-550000</v>
      </c>
      <c r="AK38" s="33">
        <f t="shared" si="22"/>
        <v>-550000</v>
      </c>
      <c r="AL38" s="33">
        <f t="shared" si="22"/>
        <v>7954302.0864096107</v>
      </c>
      <c r="AM38" s="33">
        <f t="shared" si="22"/>
        <v>-550000</v>
      </c>
      <c r="AN38" s="33">
        <f t="shared" si="22"/>
        <v>-550000</v>
      </c>
      <c r="AO38" s="33">
        <f t="shared" si="22"/>
        <v>7266400</v>
      </c>
      <c r="AP38" s="33">
        <f t="shared" si="22"/>
        <v>-550000</v>
      </c>
      <c r="AQ38" s="33">
        <f t="shared" si="22"/>
        <v>-550000</v>
      </c>
      <c r="AR38" s="33">
        <f t="shared" si="22"/>
        <v>6316400</v>
      </c>
      <c r="AS38" s="33">
        <f t="shared" si="22"/>
        <v>-550000</v>
      </c>
      <c r="AT38" s="33">
        <f t="shared" si="22"/>
        <v>-550000</v>
      </c>
      <c r="AU38" s="33">
        <f t="shared" si="22"/>
        <v>5579200</v>
      </c>
      <c r="AV38" s="33">
        <f t="shared" si="22"/>
        <v>-550000</v>
      </c>
      <c r="AW38" s="33">
        <f t="shared" si="22"/>
        <v>-550000</v>
      </c>
      <c r="AX38" s="33">
        <f t="shared" si="22"/>
        <v>4895200</v>
      </c>
      <c r="AY38" s="33">
        <f t="shared" si="22"/>
        <v>-550000</v>
      </c>
      <c r="AZ38" s="33">
        <f t="shared" si="22"/>
        <v>-550000</v>
      </c>
      <c r="BA38" s="33">
        <f t="shared" si="22"/>
        <v>4211200</v>
      </c>
      <c r="BB38" s="33">
        <f t="shared" si="22"/>
        <v>-550000</v>
      </c>
      <c r="BC38" s="33">
        <f t="shared" si="22"/>
        <v>-550000</v>
      </c>
      <c r="BD38" s="33">
        <f t="shared" si="22"/>
        <v>3527200</v>
      </c>
      <c r="BE38" s="33">
        <f t="shared" si="22"/>
        <v>-550000</v>
      </c>
      <c r="BF38" s="33">
        <f t="shared" si="22"/>
        <v>-550000</v>
      </c>
      <c r="BG38" s="33">
        <f t="shared" si="22"/>
        <v>2843200</v>
      </c>
      <c r="BH38" s="33">
        <f t="shared" si="22"/>
        <v>-550000</v>
      </c>
      <c r="BI38" s="33">
        <f t="shared" si="22"/>
        <v>-550000</v>
      </c>
      <c r="BJ38" s="33">
        <f t="shared" si="22"/>
        <v>2159200</v>
      </c>
      <c r="BK38" s="33">
        <f t="shared" si="22"/>
        <v>-550000</v>
      </c>
      <c r="BL38" s="33">
        <f t="shared" si="22"/>
        <v>-550000</v>
      </c>
      <c r="BM38" s="33">
        <f t="shared" si="22"/>
        <v>1475200</v>
      </c>
    </row>
    <row r="39" spans="1:65" ht="11.5" customHeight="1" collapsed="1" x14ac:dyDescent="0.25">
      <c r="B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65" ht="11.5" customHeight="1" x14ac:dyDescent="0.25">
      <c r="A40" s="5" t="s">
        <v>0</v>
      </c>
      <c r="B40" s="30" t="s">
        <v>13</v>
      </c>
      <c r="C40" s="3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ht="11.5" hidden="1" customHeight="1" outlineLevel="1" x14ac:dyDescent="0.25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</row>
    <row r="42" spans="1:65" ht="11.5" hidden="1" customHeight="1" outlineLevel="1" x14ac:dyDescent="0.25">
      <c r="B42" s="31" t="s">
        <v>14</v>
      </c>
      <c r="C42" s="29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</row>
    <row r="43" spans="1:65" ht="11.5" hidden="1" customHeight="1" outlineLevel="1" x14ac:dyDescent="0.25">
      <c r="B43" s="15" t="s">
        <v>15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65" ht="11.5" hidden="1" customHeight="1" outlineLevel="1" x14ac:dyDescent="0.25">
      <c r="B44" s="3" t="s">
        <v>16</v>
      </c>
      <c r="D44" s="10"/>
      <c r="E44" s="13"/>
      <c r="F44" s="4">
        <f t="shared" ref="F44:AK44" si="23">F95</f>
        <v>-848500</v>
      </c>
      <c r="G44" s="4">
        <f t="shared" si="23"/>
        <v>-2108500</v>
      </c>
      <c r="H44" s="4">
        <f t="shared" si="23"/>
        <v>-2451111.5</v>
      </c>
      <c r="I44" s="4">
        <f t="shared" si="23"/>
        <v>-3205423.25</v>
      </c>
      <c r="J44" s="4">
        <f t="shared" si="23"/>
        <v>-3735423.25</v>
      </c>
      <c r="K44" s="4">
        <f t="shared" si="23"/>
        <v>-1964328.5891312496</v>
      </c>
      <c r="L44" s="4">
        <f t="shared" si="23"/>
        <v>-2340026.1482249997</v>
      </c>
      <c r="M44" s="4">
        <f t="shared" si="23"/>
        <v>-2870026.1482249997</v>
      </c>
      <c r="N44" s="4">
        <f t="shared" si="23"/>
        <v>811537.90927781817</v>
      </c>
      <c r="O44" s="4">
        <f t="shared" si="23"/>
        <v>570380.44853857998</v>
      </c>
      <c r="P44" s="4">
        <f t="shared" si="23"/>
        <v>40380.448538579978</v>
      </c>
      <c r="Q44" s="4">
        <f t="shared" si="23"/>
        <v>4970766.6489595212</v>
      </c>
      <c r="R44" s="4">
        <f t="shared" si="23"/>
        <v>4817554.4095525453</v>
      </c>
      <c r="S44" s="4">
        <f t="shared" si="23"/>
        <v>4287554.4095525453</v>
      </c>
      <c r="T44" s="4">
        <f t="shared" si="23"/>
        <v>10100656.275011692</v>
      </c>
      <c r="U44" s="4">
        <f t="shared" si="23"/>
        <v>10009607.110607406</v>
      </c>
      <c r="V44" s="4">
        <f t="shared" si="23"/>
        <v>9479607.1106074061</v>
      </c>
      <c r="W44" s="4">
        <f t="shared" si="23"/>
        <v>15894405.734290089</v>
      </c>
      <c r="X44" s="4">
        <f t="shared" si="23"/>
        <v>15845729.581028307</v>
      </c>
      <c r="Y44" s="4">
        <f t="shared" si="23"/>
        <v>15315729.581028307</v>
      </c>
      <c r="Z44" s="4">
        <f t="shared" si="23"/>
        <v>22129680.44433406</v>
      </c>
      <c r="AA44" s="4">
        <f t="shared" si="23"/>
        <v>22109113.60372179</v>
      </c>
      <c r="AB44" s="4">
        <f t="shared" si="23"/>
        <v>21579113.60372179</v>
      </c>
      <c r="AC44" s="4">
        <f t="shared" si="23"/>
        <v>28643556.970241845</v>
      </c>
      <c r="AD44" s="4">
        <f t="shared" si="23"/>
        <v>28640630.446757343</v>
      </c>
      <c r="AE44" s="4">
        <f t="shared" si="23"/>
        <v>28110630.446757343</v>
      </c>
      <c r="AF44" s="4">
        <f t="shared" si="23"/>
        <v>35334900.045115158</v>
      </c>
      <c r="AG44" s="4">
        <f t="shared" si="23"/>
        <v>35343228.890069932</v>
      </c>
      <c r="AH44" s="4">
        <f t="shared" si="23"/>
        <v>34813228.890069932</v>
      </c>
      <c r="AI44" s="4">
        <f t="shared" si="23"/>
        <v>42143582.925325833</v>
      </c>
      <c r="AJ44" s="4">
        <f t="shared" si="23"/>
        <v>42159382.505273432</v>
      </c>
      <c r="AK44" s="4">
        <f t="shared" si="23"/>
        <v>41629382.505273432</v>
      </c>
      <c r="AL44" s="4">
        <f t="shared" ref="AL44:BM44" si="24">AL95</f>
        <v>49051427.875471883</v>
      </c>
      <c r="AM44" s="4">
        <f t="shared" si="24"/>
        <v>49073684.591683038</v>
      </c>
      <c r="AN44" s="4">
        <f t="shared" si="24"/>
        <v>48543684.591683038</v>
      </c>
      <c r="AO44" s="4">
        <f t="shared" si="24"/>
        <v>55323084.591683038</v>
      </c>
      <c r="AP44" s="4">
        <f t="shared" si="24"/>
        <v>55300084.591683038</v>
      </c>
      <c r="AQ44" s="4">
        <f t="shared" si="24"/>
        <v>54770084.591683038</v>
      </c>
      <c r="AR44" s="4">
        <f t="shared" si="24"/>
        <v>60661984.591683038</v>
      </c>
      <c r="AS44" s="4">
        <f t="shared" si="24"/>
        <v>60576484.591683038</v>
      </c>
      <c r="AT44" s="4">
        <f t="shared" si="24"/>
        <v>60046484.591683038</v>
      </c>
      <c r="AU44" s="4">
        <f t="shared" si="24"/>
        <v>65249684.591683038</v>
      </c>
      <c r="AV44" s="4">
        <f t="shared" si="24"/>
        <v>65115684.591683038</v>
      </c>
      <c r="AW44" s="4">
        <f t="shared" si="24"/>
        <v>64585684.591683038</v>
      </c>
      <c r="AX44" s="4">
        <f t="shared" si="24"/>
        <v>69149884.59168303</v>
      </c>
      <c r="AY44" s="4">
        <f t="shared" si="24"/>
        <v>68970884.59168303</v>
      </c>
      <c r="AZ44" s="4">
        <f t="shared" si="24"/>
        <v>68440884.59168303</v>
      </c>
      <c r="BA44" s="4">
        <f t="shared" si="24"/>
        <v>72366084.59168303</v>
      </c>
      <c r="BB44" s="4">
        <f t="shared" si="24"/>
        <v>72142084.59168303</v>
      </c>
      <c r="BC44" s="4">
        <f t="shared" si="24"/>
        <v>71612084.59168303</v>
      </c>
      <c r="BD44" s="4">
        <f t="shared" si="24"/>
        <v>74898284.59168303</v>
      </c>
      <c r="BE44" s="4">
        <f t="shared" si="24"/>
        <v>74629284.59168303</v>
      </c>
      <c r="BF44" s="4">
        <f t="shared" si="24"/>
        <v>74099284.59168303</v>
      </c>
      <c r="BG44" s="4">
        <f t="shared" si="24"/>
        <v>76746484.59168303</v>
      </c>
      <c r="BH44" s="4">
        <f t="shared" si="24"/>
        <v>76432484.59168303</v>
      </c>
      <c r="BI44" s="4">
        <f t="shared" si="24"/>
        <v>75902484.59168303</v>
      </c>
      <c r="BJ44" s="4">
        <f t="shared" si="24"/>
        <v>77910684.59168303</v>
      </c>
      <c r="BK44" s="4">
        <f t="shared" si="24"/>
        <v>77551684.59168303</v>
      </c>
      <c r="BL44" s="4">
        <f t="shared" si="24"/>
        <v>77021684.59168303</v>
      </c>
      <c r="BM44" s="4">
        <f t="shared" si="24"/>
        <v>78390884.59168303</v>
      </c>
    </row>
    <row r="45" spans="1:65" ht="11.5" hidden="1" customHeight="1" outlineLevel="1" x14ac:dyDescent="0.25">
      <c r="B45" s="3" t="s">
        <v>59</v>
      </c>
      <c r="C45" s="68">
        <v>0.05</v>
      </c>
      <c r="D45" s="10"/>
      <c r="E45" s="13"/>
      <c r="F45" s="4">
        <f t="shared" ref="F45:AK45" si="25">F16*$C$45</f>
        <v>0</v>
      </c>
      <c r="G45" s="4">
        <f t="shared" si="25"/>
        <v>0</v>
      </c>
      <c r="H45" s="4">
        <f t="shared" si="25"/>
        <v>25688.25</v>
      </c>
      <c r="I45" s="4">
        <f t="shared" si="25"/>
        <v>0</v>
      </c>
      <c r="J45" s="4">
        <f t="shared" si="25"/>
        <v>0</v>
      </c>
      <c r="K45" s="4">
        <f t="shared" si="25"/>
        <v>154302.44090625001</v>
      </c>
      <c r="L45" s="4">
        <f t="shared" si="25"/>
        <v>0</v>
      </c>
      <c r="M45" s="4">
        <f t="shared" si="25"/>
        <v>0</v>
      </c>
      <c r="N45" s="4">
        <f t="shared" si="25"/>
        <v>288842.53926076181</v>
      </c>
      <c r="O45" s="4">
        <f t="shared" si="25"/>
        <v>0</v>
      </c>
      <c r="P45" s="4">
        <f t="shared" si="25"/>
        <v>0</v>
      </c>
      <c r="Q45" s="4">
        <f t="shared" si="25"/>
        <v>376787.76059302408</v>
      </c>
      <c r="R45" s="4">
        <f t="shared" si="25"/>
        <v>0</v>
      </c>
      <c r="S45" s="4">
        <f t="shared" si="25"/>
        <v>0</v>
      </c>
      <c r="T45" s="4">
        <f t="shared" si="25"/>
        <v>438950.83559571469</v>
      </c>
      <c r="U45" s="4">
        <f t="shared" si="25"/>
        <v>0</v>
      </c>
      <c r="V45" s="4">
        <f t="shared" si="25"/>
        <v>0</v>
      </c>
      <c r="W45" s="4">
        <f t="shared" si="25"/>
        <v>481323.84673821722</v>
      </c>
      <c r="X45" s="4">
        <f t="shared" si="25"/>
        <v>0</v>
      </c>
      <c r="Y45" s="4">
        <f t="shared" si="25"/>
        <v>0</v>
      </c>
      <c r="Z45" s="4">
        <f t="shared" si="25"/>
        <v>509433.15938772913</v>
      </c>
      <c r="AA45" s="4">
        <f t="shared" si="25"/>
        <v>0</v>
      </c>
      <c r="AB45" s="4">
        <f t="shared" si="25"/>
        <v>0</v>
      </c>
      <c r="AC45" s="4">
        <f t="shared" si="25"/>
        <v>527073.47651549673</v>
      </c>
      <c r="AD45" s="4">
        <f t="shared" si="25"/>
        <v>0</v>
      </c>
      <c r="AE45" s="4">
        <f t="shared" si="25"/>
        <v>0</v>
      </c>
      <c r="AF45" s="4">
        <f t="shared" si="25"/>
        <v>538328.84495477588</v>
      </c>
      <c r="AG45" s="4">
        <f t="shared" si="25"/>
        <v>0</v>
      </c>
      <c r="AH45" s="4">
        <f t="shared" si="25"/>
        <v>0</v>
      </c>
      <c r="AI45" s="4">
        <f t="shared" si="25"/>
        <v>545799.57994759863</v>
      </c>
      <c r="AJ45" s="4">
        <f t="shared" si="25"/>
        <v>0</v>
      </c>
      <c r="AK45" s="4">
        <f t="shared" si="25"/>
        <v>0</v>
      </c>
      <c r="AL45" s="4">
        <f t="shared" ref="AL45:BM45" si="26">AL16*$C$45</f>
        <v>552256.71621115867</v>
      </c>
      <c r="AM45" s="4">
        <f t="shared" si="26"/>
        <v>0</v>
      </c>
      <c r="AN45" s="4">
        <f t="shared" si="26"/>
        <v>0</v>
      </c>
      <c r="AO45" s="4">
        <f t="shared" si="26"/>
        <v>507000</v>
      </c>
      <c r="AP45" s="4">
        <f t="shared" si="26"/>
        <v>0</v>
      </c>
      <c r="AQ45" s="4">
        <f t="shared" si="26"/>
        <v>0</v>
      </c>
      <c r="AR45" s="4">
        <f t="shared" si="26"/>
        <v>444500</v>
      </c>
      <c r="AS45" s="4">
        <f t="shared" si="26"/>
        <v>0</v>
      </c>
      <c r="AT45" s="4">
        <f t="shared" si="26"/>
        <v>0</v>
      </c>
      <c r="AU45" s="4">
        <f t="shared" si="26"/>
        <v>396000</v>
      </c>
      <c r="AV45" s="4">
        <f t="shared" si="26"/>
        <v>0</v>
      </c>
      <c r="AW45" s="4">
        <f t="shared" si="26"/>
        <v>0</v>
      </c>
      <c r="AX45" s="4">
        <f t="shared" si="26"/>
        <v>351000</v>
      </c>
      <c r="AY45" s="4">
        <f t="shared" si="26"/>
        <v>0</v>
      </c>
      <c r="AZ45" s="4">
        <f t="shared" si="26"/>
        <v>0</v>
      </c>
      <c r="BA45" s="4">
        <f t="shared" si="26"/>
        <v>306000</v>
      </c>
      <c r="BB45" s="4">
        <f t="shared" si="26"/>
        <v>0</v>
      </c>
      <c r="BC45" s="4">
        <f t="shared" si="26"/>
        <v>0</v>
      </c>
      <c r="BD45" s="4">
        <f t="shared" si="26"/>
        <v>261000</v>
      </c>
      <c r="BE45" s="4">
        <f t="shared" si="26"/>
        <v>0</v>
      </c>
      <c r="BF45" s="4">
        <f t="shared" si="26"/>
        <v>0</v>
      </c>
      <c r="BG45" s="4">
        <f t="shared" si="26"/>
        <v>216000</v>
      </c>
      <c r="BH45" s="4">
        <f t="shared" si="26"/>
        <v>0</v>
      </c>
      <c r="BI45" s="4">
        <f t="shared" si="26"/>
        <v>0</v>
      </c>
      <c r="BJ45" s="4">
        <f t="shared" si="26"/>
        <v>171000</v>
      </c>
      <c r="BK45" s="4">
        <f t="shared" si="26"/>
        <v>0</v>
      </c>
      <c r="BL45" s="4">
        <f t="shared" si="26"/>
        <v>0</v>
      </c>
      <c r="BM45" s="4">
        <f t="shared" si="26"/>
        <v>126000</v>
      </c>
    </row>
    <row r="46" spans="1:65" ht="11.5" hidden="1" customHeight="1" outlineLevel="1" x14ac:dyDescent="0.2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65" ht="11.5" hidden="1" customHeight="1" outlineLevel="1" x14ac:dyDescent="0.25">
      <c r="B47" s="15" t="s">
        <v>17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65" ht="11.5" hidden="1" customHeight="1" outlineLevel="1" x14ac:dyDescent="0.25">
      <c r="B48" s="3" t="s">
        <v>88</v>
      </c>
      <c r="D48" s="10"/>
      <c r="E48" s="12"/>
      <c r="F48" s="12">
        <f t="shared" ref="F48:AK48" si="27">E48-F90+F33</f>
        <v>250000</v>
      </c>
      <c r="G48" s="12">
        <f t="shared" si="27"/>
        <v>480000</v>
      </c>
      <c r="H48" s="12">
        <f t="shared" si="27"/>
        <v>710000</v>
      </c>
      <c r="I48" s="12">
        <f t="shared" si="27"/>
        <v>940000</v>
      </c>
      <c r="J48" s="12">
        <f t="shared" si="27"/>
        <v>920000</v>
      </c>
      <c r="K48" s="12">
        <f t="shared" si="27"/>
        <v>900000</v>
      </c>
      <c r="L48" s="12">
        <f t="shared" si="27"/>
        <v>880000</v>
      </c>
      <c r="M48" s="12">
        <f t="shared" si="27"/>
        <v>860000</v>
      </c>
      <c r="N48" s="12">
        <f t="shared" si="27"/>
        <v>840000</v>
      </c>
      <c r="O48" s="12">
        <f t="shared" si="27"/>
        <v>820000</v>
      </c>
      <c r="P48" s="12">
        <f t="shared" si="27"/>
        <v>800000</v>
      </c>
      <c r="Q48" s="12">
        <f t="shared" si="27"/>
        <v>780000</v>
      </c>
      <c r="R48" s="12">
        <f t="shared" si="27"/>
        <v>760000</v>
      </c>
      <c r="S48" s="12">
        <f t="shared" si="27"/>
        <v>740000</v>
      </c>
      <c r="T48" s="12">
        <f t="shared" si="27"/>
        <v>720000</v>
      </c>
      <c r="U48" s="12">
        <f t="shared" si="27"/>
        <v>700000</v>
      </c>
      <c r="V48" s="12">
        <f t="shared" si="27"/>
        <v>680000</v>
      </c>
      <c r="W48" s="12">
        <f t="shared" si="27"/>
        <v>660000</v>
      </c>
      <c r="X48" s="12">
        <f t="shared" si="27"/>
        <v>640000</v>
      </c>
      <c r="Y48" s="12">
        <f t="shared" si="27"/>
        <v>620000</v>
      </c>
      <c r="Z48" s="12">
        <f t="shared" si="27"/>
        <v>600000</v>
      </c>
      <c r="AA48" s="12">
        <f t="shared" si="27"/>
        <v>580000</v>
      </c>
      <c r="AB48" s="12">
        <f t="shared" si="27"/>
        <v>560000</v>
      </c>
      <c r="AC48" s="12">
        <f t="shared" si="27"/>
        <v>540000</v>
      </c>
      <c r="AD48" s="12">
        <f t="shared" si="27"/>
        <v>520000</v>
      </c>
      <c r="AE48" s="12">
        <f t="shared" si="27"/>
        <v>500000</v>
      </c>
      <c r="AF48" s="12">
        <f t="shared" si="27"/>
        <v>480000</v>
      </c>
      <c r="AG48" s="12">
        <f t="shared" si="27"/>
        <v>460000</v>
      </c>
      <c r="AH48" s="12">
        <f t="shared" si="27"/>
        <v>440000</v>
      </c>
      <c r="AI48" s="12">
        <f t="shared" si="27"/>
        <v>420000</v>
      </c>
      <c r="AJ48" s="12">
        <f t="shared" si="27"/>
        <v>400000</v>
      </c>
      <c r="AK48" s="12">
        <f t="shared" si="27"/>
        <v>380000</v>
      </c>
      <c r="AL48" s="12">
        <f t="shared" ref="AL48:BM48" si="28">AK48-AL90+AL33</f>
        <v>360000</v>
      </c>
      <c r="AM48" s="12">
        <f t="shared" si="28"/>
        <v>340000</v>
      </c>
      <c r="AN48" s="12">
        <f t="shared" si="28"/>
        <v>320000</v>
      </c>
      <c r="AO48" s="12">
        <f t="shared" si="28"/>
        <v>300000</v>
      </c>
      <c r="AP48" s="12">
        <f t="shared" si="28"/>
        <v>280000</v>
      </c>
      <c r="AQ48" s="12">
        <f t="shared" si="28"/>
        <v>260000</v>
      </c>
      <c r="AR48" s="12">
        <f t="shared" si="28"/>
        <v>240000</v>
      </c>
      <c r="AS48" s="12">
        <f t="shared" si="28"/>
        <v>220000</v>
      </c>
      <c r="AT48" s="12">
        <f t="shared" si="28"/>
        <v>200000</v>
      </c>
      <c r="AU48" s="12">
        <f t="shared" si="28"/>
        <v>180000</v>
      </c>
      <c r="AV48" s="12">
        <f t="shared" si="28"/>
        <v>160000</v>
      </c>
      <c r="AW48" s="12">
        <f t="shared" si="28"/>
        <v>140000</v>
      </c>
      <c r="AX48" s="12">
        <f t="shared" si="28"/>
        <v>120000</v>
      </c>
      <c r="AY48" s="12">
        <f t="shared" si="28"/>
        <v>100000</v>
      </c>
      <c r="AZ48" s="12">
        <f t="shared" si="28"/>
        <v>80000</v>
      </c>
      <c r="BA48" s="12">
        <f t="shared" si="28"/>
        <v>60000</v>
      </c>
      <c r="BB48" s="12">
        <f t="shared" si="28"/>
        <v>40000</v>
      </c>
      <c r="BC48" s="12">
        <f t="shared" si="28"/>
        <v>20000</v>
      </c>
      <c r="BD48" s="12">
        <f t="shared" si="28"/>
        <v>0</v>
      </c>
      <c r="BE48" s="12">
        <f t="shared" si="28"/>
        <v>-20000</v>
      </c>
      <c r="BF48" s="12">
        <f t="shared" si="28"/>
        <v>-40000</v>
      </c>
      <c r="BG48" s="12">
        <f t="shared" si="28"/>
        <v>-60000</v>
      </c>
      <c r="BH48" s="12">
        <f t="shared" si="28"/>
        <v>-80000</v>
      </c>
      <c r="BI48" s="12">
        <f t="shared" si="28"/>
        <v>-100000</v>
      </c>
      <c r="BJ48" s="12">
        <f t="shared" si="28"/>
        <v>-120000</v>
      </c>
      <c r="BK48" s="12">
        <f t="shared" si="28"/>
        <v>-140000</v>
      </c>
      <c r="BL48" s="12">
        <f t="shared" si="28"/>
        <v>-160000</v>
      </c>
      <c r="BM48" s="12">
        <f t="shared" si="28"/>
        <v>-180000</v>
      </c>
    </row>
    <row r="49" spans="1:65" ht="11.5" hidden="1" customHeight="1" outlineLevel="1" x14ac:dyDescent="0.2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1:65" ht="11.5" hidden="1" customHeight="1" outlineLevel="1" x14ac:dyDescent="0.25">
      <c r="B50" s="34" t="s">
        <v>18</v>
      </c>
      <c r="C50" s="32"/>
      <c r="D50" s="33"/>
      <c r="E50" s="33"/>
      <c r="F50" s="33">
        <f>SUM(F44:F45,F48:F48)</f>
        <v>-598500</v>
      </c>
      <c r="G50" s="33">
        <f t="shared" ref="G50:BM50" si="29">SUM(G44:G45,G48:G48)</f>
        <v>-1628500</v>
      </c>
      <c r="H50" s="33">
        <f t="shared" si="29"/>
        <v>-1715423.25</v>
      </c>
      <c r="I50" s="33">
        <f t="shared" si="29"/>
        <v>-2265423.25</v>
      </c>
      <c r="J50" s="33">
        <f t="shared" si="29"/>
        <v>-2815423.25</v>
      </c>
      <c r="K50" s="33">
        <f t="shared" si="29"/>
        <v>-910026.14822499966</v>
      </c>
      <c r="L50" s="33">
        <f t="shared" si="29"/>
        <v>-1460026.1482249997</v>
      </c>
      <c r="M50" s="33">
        <f t="shared" si="29"/>
        <v>-2010026.1482249997</v>
      </c>
      <c r="N50" s="33">
        <f t="shared" si="29"/>
        <v>1940380.44853858</v>
      </c>
      <c r="O50" s="33">
        <f t="shared" si="29"/>
        <v>1390380.44853858</v>
      </c>
      <c r="P50" s="33">
        <f t="shared" si="29"/>
        <v>840380.44853857998</v>
      </c>
      <c r="Q50" s="33">
        <f t="shared" si="29"/>
        <v>6127554.4095525453</v>
      </c>
      <c r="R50" s="33">
        <f t="shared" si="29"/>
        <v>5577554.4095525453</v>
      </c>
      <c r="S50" s="33">
        <f t="shared" si="29"/>
        <v>5027554.4095525453</v>
      </c>
      <c r="T50" s="33">
        <f t="shared" si="29"/>
        <v>11259607.110607406</v>
      </c>
      <c r="U50" s="33">
        <f t="shared" si="29"/>
        <v>10709607.110607406</v>
      </c>
      <c r="V50" s="33">
        <f t="shared" si="29"/>
        <v>10159607.110607406</v>
      </c>
      <c r="W50" s="33">
        <f t="shared" si="29"/>
        <v>17035729.581028305</v>
      </c>
      <c r="X50" s="33">
        <f t="shared" si="29"/>
        <v>16485729.581028307</v>
      </c>
      <c r="Y50" s="33">
        <f t="shared" si="29"/>
        <v>15935729.581028307</v>
      </c>
      <c r="Z50" s="33">
        <f t="shared" si="29"/>
        <v>23239113.60372179</v>
      </c>
      <c r="AA50" s="33">
        <f t="shared" si="29"/>
        <v>22689113.60372179</v>
      </c>
      <c r="AB50" s="33">
        <f t="shared" si="29"/>
        <v>22139113.60372179</v>
      </c>
      <c r="AC50" s="33">
        <f t="shared" si="29"/>
        <v>29710630.446757343</v>
      </c>
      <c r="AD50" s="33">
        <f t="shared" si="29"/>
        <v>29160630.446757343</v>
      </c>
      <c r="AE50" s="33">
        <f t="shared" si="29"/>
        <v>28610630.446757343</v>
      </c>
      <c r="AF50" s="33">
        <f t="shared" si="29"/>
        <v>36353228.890069932</v>
      </c>
      <c r="AG50" s="33">
        <f t="shared" si="29"/>
        <v>35803228.890069932</v>
      </c>
      <c r="AH50" s="33">
        <f t="shared" si="29"/>
        <v>35253228.890069932</v>
      </c>
      <c r="AI50" s="33">
        <f t="shared" si="29"/>
        <v>43109382.505273432</v>
      </c>
      <c r="AJ50" s="33">
        <f t="shared" si="29"/>
        <v>42559382.505273432</v>
      </c>
      <c r="AK50" s="33">
        <f t="shared" si="29"/>
        <v>42009382.505273432</v>
      </c>
      <c r="AL50" s="33">
        <f t="shared" si="29"/>
        <v>49963684.591683038</v>
      </c>
      <c r="AM50" s="33">
        <f t="shared" si="29"/>
        <v>49413684.591683038</v>
      </c>
      <c r="AN50" s="33">
        <f t="shared" si="29"/>
        <v>48863684.591683038</v>
      </c>
      <c r="AO50" s="33">
        <f t="shared" si="29"/>
        <v>56130084.591683038</v>
      </c>
      <c r="AP50" s="33">
        <f t="shared" si="29"/>
        <v>55580084.591683038</v>
      </c>
      <c r="AQ50" s="33">
        <f t="shared" si="29"/>
        <v>55030084.591683038</v>
      </c>
      <c r="AR50" s="33">
        <f t="shared" si="29"/>
        <v>61346484.591683038</v>
      </c>
      <c r="AS50" s="33">
        <f t="shared" si="29"/>
        <v>60796484.591683038</v>
      </c>
      <c r="AT50" s="33">
        <f t="shared" si="29"/>
        <v>60246484.591683038</v>
      </c>
      <c r="AU50" s="33">
        <f t="shared" si="29"/>
        <v>65825684.591683038</v>
      </c>
      <c r="AV50" s="33">
        <f t="shared" si="29"/>
        <v>65275684.591683038</v>
      </c>
      <c r="AW50" s="33">
        <f t="shared" si="29"/>
        <v>64725684.591683038</v>
      </c>
      <c r="AX50" s="33">
        <f t="shared" si="29"/>
        <v>69620884.59168303</v>
      </c>
      <c r="AY50" s="33">
        <f t="shared" si="29"/>
        <v>69070884.59168303</v>
      </c>
      <c r="AZ50" s="33">
        <f t="shared" si="29"/>
        <v>68520884.59168303</v>
      </c>
      <c r="BA50" s="33">
        <f t="shared" si="29"/>
        <v>72732084.59168303</v>
      </c>
      <c r="BB50" s="33">
        <f t="shared" si="29"/>
        <v>72182084.59168303</v>
      </c>
      <c r="BC50" s="33">
        <f t="shared" si="29"/>
        <v>71632084.59168303</v>
      </c>
      <c r="BD50" s="33">
        <f t="shared" si="29"/>
        <v>75159284.59168303</v>
      </c>
      <c r="BE50" s="33">
        <f t="shared" si="29"/>
        <v>74609284.59168303</v>
      </c>
      <c r="BF50" s="33">
        <f t="shared" si="29"/>
        <v>74059284.59168303</v>
      </c>
      <c r="BG50" s="33">
        <f t="shared" si="29"/>
        <v>76902484.59168303</v>
      </c>
      <c r="BH50" s="33">
        <f t="shared" si="29"/>
        <v>76352484.59168303</v>
      </c>
      <c r="BI50" s="33">
        <f t="shared" si="29"/>
        <v>75802484.59168303</v>
      </c>
      <c r="BJ50" s="33">
        <f t="shared" si="29"/>
        <v>77961684.59168303</v>
      </c>
      <c r="BK50" s="33">
        <f t="shared" si="29"/>
        <v>77411684.59168303</v>
      </c>
      <c r="BL50" s="33">
        <f t="shared" si="29"/>
        <v>76861684.59168303</v>
      </c>
      <c r="BM50" s="33">
        <f t="shared" si="29"/>
        <v>78336884.59168303</v>
      </c>
    </row>
    <row r="51" spans="1:65" ht="11.5" hidden="1" customHeight="1" outlineLevel="1" x14ac:dyDescent="0.25"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65" ht="11.5" hidden="1" customHeight="1" outlineLevel="1" x14ac:dyDescent="0.25">
      <c r="A52" s="5" t="s">
        <v>0</v>
      </c>
      <c r="B52" s="31" t="s">
        <v>19</v>
      </c>
      <c r="C52" s="29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</row>
    <row r="53" spans="1:65" ht="11.5" hidden="1" customHeight="1" outlineLevel="1" x14ac:dyDescent="0.25">
      <c r="B53" s="15" t="s">
        <v>20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65" ht="11.5" hidden="1" customHeight="1" outlineLevel="1" x14ac:dyDescent="0.25">
      <c r="B54" s="3" t="s">
        <v>58</v>
      </c>
      <c r="C54" s="68">
        <v>0.05</v>
      </c>
      <c r="D54" s="10"/>
      <c r="E54" s="12"/>
      <c r="F54" s="12">
        <f t="shared" ref="F54:AK54" si="30">-$C$54*F29</f>
        <v>31500</v>
      </c>
      <c r="G54" s="12">
        <f t="shared" si="30"/>
        <v>51500</v>
      </c>
      <c r="H54" s="12">
        <f t="shared" si="30"/>
        <v>26500</v>
      </c>
      <c r="I54" s="12">
        <f t="shared" si="30"/>
        <v>26500</v>
      </c>
      <c r="J54" s="12">
        <f t="shared" si="30"/>
        <v>26500</v>
      </c>
      <c r="K54" s="12">
        <f t="shared" si="30"/>
        <v>26500</v>
      </c>
      <c r="L54" s="12">
        <f t="shared" si="30"/>
        <v>26500</v>
      </c>
      <c r="M54" s="12">
        <f t="shared" si="30"/>
        <v>26500</v>
      </c>
      <c r="N54" s="12">
        <f t="shared" si="30"/>
        <v>26500</v>
      </c>
      <c r="O54" s="12">
        <f t="shared" si="30"/>
        <v>26500</v>
      </c>
      <c r="P54" s="12">
        <f t="shared" si="30"/>
        <v>26500</v>
      </c>
      <c r="Q54" s="12">
        <f t="shared" si="30"/>
        <v>26500</v>
      </c>
      <c r="R54" s="12">
        <f t="shared" si="30"/>
        <v>26500</v>
      </c>
      <c r="S54" s="12">
        <f t="shared" si="30"/>
        <v>26500</v>
      </c>
      <c r="T54" s="12">
        <f t="shared" si="30"/>
        <v>26500</v>
      </c>
      <c r="U54" s="12">
        <f t="shared" si="30"/>
        <v>26500</v>
      </c>
      <c r="V54" s="12">
        <f t="shared" si="30"/>
        <v>26500</v>
      </c>
      <c r="W54" s="12">
        <f t="shared" si="30"/>
        <v>26500</v>
      </c>
      <c r="X54" s="12">
        <f t="shared" si="30"/>
        <v>26500</v>
      </c>
      <c r="Y54" s="12">
        <f t="shared" si="30"/>
        <v>26500</v>
      </c>
      <c r="Z54" s="12">
        <f t="shared" si="30"/>
        <v>26500</v>
      </c>
      <c r="AA54" s="12">
        <f t="shared" si="30"/>
        <v>26500</v>
      </c>
      <c r="AB54" s="12">
        <f t="shared" si="30"/>
        <v>26500</v>
      </c>
      <c r="AC54" s="12">
        <f t="shared" si="30"/>
        <v>26500</v>
      </c>
      <c r="AD54" s="12">
        <f t="shared" si="30"/>
        <v>26500</v>
      </c>
      <c r="AE54" s="12">
        <f t="shared" si="30"/>
        <v>26500</v>
      </c>
      <c r="AF54" s="12">
        <f t="shared" si="30"/>
        <v>26500</v>
      </c>
      <c r="AG54" s="12">
        <f t="shared" si="30"/>
        <v>26500</v>
      </c>
      <c r="AH54" s="12">
        <f t="shared" si="30"/>
        <v>26500</v>
      </c>
      <c r="AI54" s="12">
        <f t="shared" si="30"/>
        <v>26500</v>
      </c>
      <c r="AJ54" s="12">
        <f t="shared" si="30"/>
        <v>26500</v>
      </c>
      <c r="AK54" s="12">
        <f t="shared" si="30"/>
        <v>26500</v>
      </c>
      <c r="AL54" s="12">
        <f t="shared" ref="AL54:BM54" si="31">-$C$54*AL29</f>
        <v>26500</v>
      </c>
      <c r="AM54" s="12">
        <f t="shared" si="31"/>
        <v>26500</v>
      </c>
      <c r="AN54" s="12">
        <f t="shared" si="31"/>
        <v>26500</v>
      </c>
      <c r="AO54" s="12">
        <f t="shared" si="31"/>
        <v>26500</v>
      </c>
      <c r="AP54" s="12">
        <f t="shared" si="31"/>
        <v>26500</v>
      </c>
      <c r="AQ54" s="12">
        <f t="shared" si="31"/>
        <v>26500</v>
      </c>
      <c r="AR54" s="12">
        <f t="shared" si="31"/>
        <v>26500</v>
      </c>
      <c r="AS54" s="12">
        <f t="shared" si="31"/>
        <v>26500</v>
      </c>
      <c r="AT54" s="12">
        <f t="shared" si="31"/>
        <v>26500</v>
      </c>
      <c r="AU54" s="12">
        <f t="shared" si="31"/>
        <v>26500</v>
      </c>
      <c r="AV54" s="12">
        <f t="shared" si="31"/>
        <v>26500</v>
      </c>
      <c r="AW54" s="12">
        <f t="shared" si="31"/>
        <v>26500</v>
      </c>
      <c r="AX54" s="12">
        <f t="shared" si="31"/>
        <v>26500</v>
      </c>
      <c r="AY54" s="12">
        <f t="shared" si="31"/>
        <v>26500</v>
      </c>
      <c r="AZ54" s="12">
        <f t="shared" si="31"/>
        <v>26500</v>
      </c>
      <c r="BA54" s="12">
        <f t="shared" si="31"/>
        <v>26500</v>
      </c>
      <c r="BB54" s="12">
        <f t="shared" si="31"/>
        <v>26500</v>
      </c>
      <c r="BC54" s="12">
        <f t="shared" si="31"/>
        <v>26500</v>
      </c>
      <c r="BD54" s="12">
        <f t="shared" si="31"/>
        <v>26500</v>
      </c>
      <c r="BE54" s="12">
        <f t="shared" si="31"/>
        <v>26500</v>
      </c>
      <c r="BF54" s="12">
        <f t="shared" si="31"/>
        <v>26500</v>
      </c>
      <c r="BG54" s="12">
        <f t="shared" si="31"/>
        <v>26500</v>
      </c>
      <c r="BH54" s="12">
        <f t="shared" si="31"/>
        <v>26500</v>
      </c>
      <c r="BI54" s="12">
        <f t="shared" si="31"/>
        <v>26500</v>
      </c>
      <c r="BJ54" s="12">
        <f t="shared" si="31"/>
        <v>26500</v>
      </c>
      <c r="BK54" s="12">
        <f t="shared" si="31"/>
        <v>26500</v>
      </c>
      <c r="BL54" s="12">
        <f t="shared" si="31"/>
        <v>26500</v>
      </c>
      <c r="BM54" s="12">
        <f t="shared" si="31"/>
        <v>26500</v>
      </c>
    </row>
    <row r="55" spans="1:65" ht="11.5" hidden="1" customHeight="1" outlineLevel="1" x14ac:dyDescent="0.2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</row>
    <row r="56" spans="1:65" ht="11.5" hidden="1" customHeight="1" outlineLevel="1" x14ac:dyDescent="0.25">
      <c r="B56" s="15" t="s">
        <v>21</v>
      </c>
      <c r="D56" s="12"/>
      <c r="E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65" ht="11.5" hidden="1" customHeight="1" outlineLevel="1" x14ac:dyDescent="0.25">
      <c r="B57" s="3" t="s">
        <v>22</v>
      </c>
      <c r="D57" s="10"/>
      <c r="E57" s="12"/>
      <c r="F57" s="12">
        <f>E57+F82+F83</f>
        <v>0</v>
      </c>
      <c r="G57" s="12">
        <f t="shared" ref="G57:BM57" si="32">F57+G82+G83</f>
        <v>0</v>
      </c>
      <c r="H57" s="12">
        <f t="shared" si="32"/>
        <v>0</v>
      </c>
      <c r="I57" s="12">
        <f t="shared" si="32"/>
        <v>0</v>
      </c>
      <c r="J57" s="12">
        <f t="shared" si="32"/>
        <v>0</v>
      </c>
      <c r="K57" s="12">
        <f t="shared" si="32"/>
        <v>0</v>
      </c>
      <c r="L57" s="12">
        <f t="shared" si="32"/>
        <v>0</v>
      </c>
      <c r="M57" s="12">
        <f t="shared" si="32"/>
        <v>0</v>
      </c>
      <c r="N57" s="12">
        <f t="shared" si="32"/>
        <v>0</v>
      </c>
      <c r="O57" s="12">
        <f t="shared" si="32"/>
        <v>0</v>
      </c>
      <c r="P57" s="12">
        <f t="shared" si="32"/>
        <v>0</v>
      </c>
      <c r="Q57" s="12">
        <f t="shared" si="32"/>
        <v>0</v>
      </c>
      <c r="R57" s="12">
        <f t="shared" si="32"/>
        <v>0</v>
      </c>
      <c r="S57" s="12">
        <f t="shared" si="32"/>
        <v>0</v>
      </c>
      <c r="T57" s="12">
        <f t="shared" si="32"/>
        <v>0</v>
      </c>
      <c r="U57" s="12">
        <f t="shared" si="32"/>
        <v>0</v>
      </c>
      <c r="V57" s="12">
        <f t="shared" si="32"/>
        <v>0</v>
      </c>
      <c r="W57" s="12">
        <f t="shared" si="32"/>
        <v>0</v>
      </c>
      <c r="X57" s="12">
        <f t="shared" si="32"/>
        <v>0</v>
      </c>
      <c r="Y57" s="12">
        <f t="shared" si="32"/>
        <v>0</v>
      </c>
      <c r="Z57" s="12">
        <f t="shared" si="32"/>
        <v>0</v>
      </c>
      <c r="AA57" s="12">
        <f t="shared" si="32"/>
        <v>0</v>
      </c>
      <c r="AB57" s="12">
        <f t="shared" si="32"/>
        <v>0</v>
      </c>
      <c r="AC57" s="12">
        <f t="shared" si="32"/>
        <v>0</v>
      </c>
      <c r="AD57" s="12">
        <f t="shared" si="32"/>
        <v>0</v>
      </c>
      <c r="AE57" s="12">
        <f t="shared" si="32"/>
        <v>0</v>
      </c>
      <c r="AF57" s="12">
        <f t="shared" si="32"/>
        <v>0</v>
      </c>
      <c r="AG57" s="12">
        <f t="shared" si="32"/>
        <v>0</v>
      </c>
      <c r="AH57" s="12">
        <f t="shared" si="32"/>
        <v>0</v>
      </c>
      <c r="AI57" s="12">
        <f t="shared" si="32"/>
        <v>0</v>
      </c>
      <c r="AJ57" s="12">
        <f t="shared" si="32"/>
        <v>0</v>
      </c>
      <c r="AK57" s="12">
        <f t="shared" si="32"/>
        <v>0</v>
      </c>
      <c r="AL57" s="12">
        <f t="shared" si="32"/>
        <v>0</v>
      </c>
      <c r="AM57" s="12">
        <f t="shared" si="32"/>
        <v>0</v>
      </c>
      <c r="AN57" s="12">
        <f t="shared" si="32"/>
        <v>0</v>
      </c>
      <c r="AO57" s="12">
        <f t="shared" si="32"/>
        <v>0</v>
      </c>
      <c r="AP57" s="12">
        <f t="shared" si="32"/>
        <v>0</v>
      </c>
      <c r="AQ57" s="12">
        <f t="shared" si="32"/>
        <v>0</v>
      </c>
      <c r="AR57" s="12">
        <f t="shared" si="32"/>
        <v>0</v>
      </c>
      <c r="AS57" s="12">
        <f t="shared" si="32"/>
        <v>0</v>
      </c>
      <c r="AT57" s="12">
        <f t="shared" si="32"/>
        <v>0</v>
      </c>
      <c r="AU57" s="12">
        <f t="shared" si="32"/>
        <v>0</v>
      </c>
      <c r="AV57" s="12">
        <f t="shared" si="32"/>
        <v>0</v>
      </c>
      <c r="AW57" s="12">
        <f t="shared" si="32"/>
        <v>0</v>
      </c>
      <c r="AX57" s="12">
        <f t="shared" si="32"/>
        <v>0</v>
      </c>
      <c r="AY57" s="12">
        <f t="shared" si="32"/>
        <v>0</v>
      </c>
      <c r="AZ57" s="12">
        <f t="shared" si="32"/>
        <v>0</v>
      </c>
      <c r="BA57" s="12">
        <f t="shared" si="32"/>
        <v>0</v>
      </c>
      <c r="BB57" s="12">
        <f t="shared" si="32"/>
        <v>0</v>
      </c>
      <c r="BC57" s="12">
        <f t="shared" si="32"/>
        <v>0</v>
      </c>
      <c r="BD57" s="12">
        <f t="shared" si="32"/>
        <v>0</v>
      </c>
      <c r="BE57" s="12">
        <f t="shared" si="32"/>
        <v>0</v>
      </c>
      <c r="BF57" s="12">
        <f t="shared" si="32"/>
        <v>0</v>
      </c>
      <c r="BG57" s="12">
        <f t="shared" si="32"/>
        <v>0</v>
      </c>
      <c r="BH57" s="12">
        <f t="shared" si="32"/>
        <v>0</v>
      </c>
      <c r="BI57" s="12">
        <f t="shared" si="32"/>
        <v>0</v>
      </c>
      <c r="BJ57" s="12">
        <f t="shared" si="32"/>
        <v>0</v>
      </c>
      <c r="BK57" s="12">
        <f t="shared" si="32"/>
        <v>0</v>
      </c>
      <c r="BL57" s="12">
        <f t="shared" si="32"/>
        <v>0</v>
      </c>
      <c r="BM57" s="12">
        <f t="shared" si="32"/>
        <v>0</v>
      </c>
    </row>
    <row r="58" spans="1:65" ht="11.5" hidden="1" customHeight="1" outlineLevel="1" x14ac:dyDescent="0.25">
      <c r="B58" s="3" t="s">
        <v>39</v>
      </c>
      <c r="D58" s="10"/>
      <c r="E58" s="12"/>
      <c r="F58" s="12">
        <f>F115</f>
        <v>0</v>
      </c>
      <c r="G58" s="12">
        <f t="shared" ref="G58:BM58" si="33">G115</f>
        <v>0</v>
      </c>
      <c r="H58" s="12">
        <f t="shared" si="33"/>
        <v>0</v>
      </c>
      <c r="I58" s="12">
        <f t="shared" si="33"/>
        <v>0</v>
      </c>
      <c r="J58" s="12">
        <f t="shared" si="33"/>
        <v>0</v>
      </c>
      <c r="K58" s="12">
        <f t="shared" si="33"/>
        <v>0</v>
      </c>
      <c r="L58" s="12">
        <f t="shared" si="33"/>
        <v>0</v>
      </c>
      <c r="M58" s="12">
        <f t="shared" si="33"/>
        <v>0</v>
      </c>
      <c r="N58" s="12">
        <f t="shared" si="33"/>
        <v>0</v>
      </c>
      <c r="O58" s="12">
        <f t="shared" si="33"/>
        <v>0</v>
      </c>
      <c r="P58" s="12">
        <f t="shared" si="33"/>
        <v>0</v>
      </c>
      <c r="Q58" s="12">
        <f t="shared" si="33"/>
        <v>0</v>
      </c>
      <c r="R58" s="12">
        <f t="shared" si="33"/>
        <v>0</v>
      </c>
      <c r="S58" s="12">
        <f t="shared" si="33"/>
        <v>0</v>
      </c>
      <c r="T58" s="12">
        <f t="shared" si="33"/>
        <v>0</v>
      </c>
      <c r="U58" s="12">
        <f t="shared" si="33"/>
        <v>0</v>
      </c>
      <c r="V58" s="12">
        <f t="shared" si="33"/>
        <v>0</v>
      </c>
      <c r="W58" s="12">
        <f t="shared" si="33"/>
        <v>0</v>
      </c>
      <c r="X58" s="12">
        <f t="shared" si="33"/>
        <v>0</v>
      </c>
      <c r="Y58" s="12">
        <f t="shared" si="33"/>
        <v>0</v>
      </c>
      <c r="Z58" s="12">
        <f t="shared" si="33"/>
        <v>0</v>
      </c>
      <c r="AA58" s="12">
        <f t="shared" si="33"/>
        <v>0</v>
      </c>
      <c r="AB58" s="12">
        <f t="shared" si="33"/>
        <v>0</v>
      </c>
      <c r="AC58" s="12">
        <f t="shared" si="33"/>
        <v>0</v>
      </c>
      <c r="AD58" s="12">
        <f t="shared" si="33"/>
        <v>0</v>
      </c>
      <c r="AE58" s="12">
        <f t="shared" si="33"/>
        <v>0</v>
      </c>
      <c r="AF58" s="12">
        <f t="shared" si="33"/>
        <v>0</v>
      </c>
      <c r="AG58" s="12">
        <f t="shared" si="33"/>
        <v>0</v>
      </c>
      <c r="AH58" s="12">
        <f t="shared" si="33"/>
        <v>0</v>
      </c>
      <c r="AI58" s="12">
        <f t="shared" si="33"/>
        <v>0</v>
      </c>
      <c r="AJ58" s="12">
        <f t="shared" si="33"/>
        <v>0</v>
      </c>
      <c r="AK58" s="12">
        <f t="shared" si="33"/>
        <v>0</v>
      </c>
      <c r="AL58" s="12">
        <f t="shared" si="33"/>
        <v>0</v>
      </c>
      <c r="AM58" s="12">
        <f t="shared" si="33"/>
        <v>0</v>
      </c>
      <c r="AN58" s="12">
        <f t="shared" si="33"/>
        <v>0</v>
      </c>
      <c r="AO58" s="12">
        <f t="shared" si="33"/>
        <v>0</v>
      </c>
      <c r="AP58" s="12">
        <f t="shared" si="33"/>
        <v>0</v>
      </c>
      <c r="AQ58" s="12">
        <f t="shared" si="33"/>
        <v>0</v>
      </c>
      <c r="AR58" s="12">
        <f t="shared" si="33"/>
        <v>0</v>
      </c>
      <c r="AS58" s="12">
        <f t="shared" si="33"/>
        <v>0</v>
      </c>
      <c r="AT58" s="12">
        <f t="shared" si="33"/>
        <v>0</v>
      </c>
      <c r="AU58" s="12">
        <f t="shared" si="33"/>
        <v>0</v>
      </c>
      <c r="AV58" s="12">
        <f t="shared" si="33"/>
        <v>0</v>
      </c>
      <c r="AW58" s="12">
        <f t="shared" si="33"/>
        <v>0</v>
      </c>
      <c r="AX58" s="12">
        <f t="shared" si="33"/>
        <v>0</v>
      </c>
      <c r="AY58" s="12">
        <f t="shared" si="33"/>
        <v>0</v>
      </c>
      <c r="AZ58" s="12">
        <f t="shared" si="33"/>
        <v>0</v>
      </c>
      <c r="BA58" s="12">
        <f t="shared" si="33"/>
        <v>0</v>
      </c>
      <c r="BB58" s="12">
        <f t="shared" si="33"/>
        <v>0</v>
      </c>
      <c r="BC58" s="12">
        <f t="shared" si="33"/>
        <v>0</v>
      </c>
      <c r="BD58" s="12">
        <f t="shared" si="33"/>
        <v>0</v>
      </c>
      <c r="BE58" s="12">
        <f t="shared" si="33"/>
        <v>0</v>
      </c>
      <c r="BF58" s="12">
        <f t="shared" si="33"/>
        <v>0</v>
      </c>
      <c r="BG58" s="12">
        <f t="shared" si="33"/>
        <v>0</v>
      </c>
      <c r="BH58" s="12">
        <f t="shared" si="33"/>
        <v>0</v>
      </c>
      <c r="BI58" s="12">
        <f t="shared" si="33"/>
        <v>0</v>
      </c>
      <c r="BJ58" s="12">
        <f t="shared" si="33"/>
        <v>0</v>
      </c>
      <c r="BK58" s="12">
        <f t="shared" si="33"/>
        <v>0</v>
      </c>
      <c r="BL58" s="12">
        <f t="shared" si="33"/>
        <v>0</v>
      </c>
      <c r="BM58" s="12">
        <f t="shared" si="33"/>
        <v>0</v>
      </c>
    </row>
    <row r="59" spans="1:65" ht="11.5" hidden="1" customHeight="1" outlineLevel="1" x14ac:dyDescent="0.2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</row>
    <row r="60" spans="1:65" ht="11.5" hidden="1" customHeight="1" outlineLevel="1" x14ac:dyDescent="0.25">
      <c r="B60" s="34" t="s">
        <v>23</v>
      </c>
      <c r="C60" s="32"/>
      <c r="D60" s="33"/>
      <c r="E60" s="33"/>
      <c r="F60" s="33">
        <f>SUM(F54:F58)</f>
        <v>31500</v>
      </c>
      <c r="G60" s="33">
        <f t="shared" ref="G60:BM60" si="34">SUM(G54:G58)</f>
        <v>51500</v>
      </c>
      <c r="H60" s="33">
        <f t="shared" si="34"/>
        <v>26500</v>
      </c>
      <c r="I60" s="33">
        <f t="shared" si="34"/>
        <v>26500</v>
      </c>
      <c r="J60" s="33">
        <f t="shared" si="34"/>
        <v>26500</v>
      </c>
      <c r="K60" s="33">
        <f t="shared" si="34"/>
        <v>26500</v>
      </c>
      <c r="L60" s="33">
        <f t="shared" si="34"/>
        <v>26500</v>
      </c>
      <c r="M60" s="33">
        <f t="shared" si="34"/>
        <v>26500</v>
      </c>
      <c r="N60" s="33">
        <f t="shared" si="34"/>
        <v>26500</v>
      </c>
      <c r="O60" s="33">
        <f t="shared" si="34"/>
        <v>26500</v>
      </c>
      <c r="P60" s="33">
        <f t="shared" si="34"/>
        <v>26500</v>
      </c>
      <c r="Q60" s="33">
        <f t="shared" si="34"/>
        <v>26500</v>
      </c>
      <c r="R60" s="33">
        <f t="shared" si="34"/>
        <v>26500</v>
      </c>
      <c r="S60" s="33">
        <f t="shared" si="34"/>
        <v>26500</v>
      </c>
      <c r="T60" s="33">
        <f t="shared" si="34"/>
        <v>26500</v>
      </c>
      <c r="U60" s="33">
        <f t="shared" si="34"/>
        <v>26500</v>
      </c>
      <c r="V60" s="33">
        <f t="shared" si="34"/>
        <v>26500</v>
      </c>
      <c r="W60" s="33">
        <f t="shared" si="34"/>
        <v>26500</v>
      </c>
      <c r="X60" s="33">
        <f t="shared" si="34"/>
        <v>26500</v>
      </c>
      <c r="Y60" s="33">
        <f t="shared" si="34"/>
        <v>26500</v>
      </c>
      <c r="Z60" s="33">
        <f t="shared" si="34"/>
        <v>26500</v>
      </c>
      <c r="AA60" s="33">
        <f t="shared" si="34"/>
        <v>26500</v>
      </c>
      <c r="AB60" s="33">
        <f t="shared" si="34"/>
        <v>26500</v>
      </c>
      <c r="AC60" s="33">
        <f t="shared" si="34"/>
        <v>26500</v>
      </c>
      <c r="AD60" s="33">
        <f t="shared" si="34"/>
        <v>26500</v>
      </c>
      <c r="AE60" s="33">
        <f t="shared" si="34"/>
        <v>26500</v>
      </c>
      <c r="AF60" s="33">
        <f t="shared" si="34"/>
        <v>26500</v>
      </c>
      <c r="AG60" s="33">
        <f t="shared" si="34"/>
        <v>26500</v>
      </c>
      <c r="AH60" s="33">
        <f t="shared" si="34"/>
        <v>26500</v>
      </c>
      <c r="AI60" s="33">
        <f t="shared" si="34"/>
        <v>26500</v>
      </c>
      <c r="AJ60" s="33">
        <f t="shared" si="34"/>
        <v>26500</v>
      </c>
      <c r="AK60" s="33">
        <f t="shared" si="34"/>
        <v>26500</v>
      </c>
      <c r="AL60" s="33">
        <f t="shared" si="34"/>
        <v>26500</v>
      </c>
      <c r="AM60" s="33">
        <f t="shared" si="34"/>
        <v>26500</v>
      </c>
      <c r="AN60" s="33">
        <f t="shared" si="34"/>
        <v>26500</v>
      </c>
      <c r="AO60" s="33">
        <f t="shared" si="34"/>
        <v>26500</v>
      </c>
      <c r="AP60" s="33">
        <f t="shared" si="34"/>
        <v>26500</v>
      </c>
      <c r="AQ60" s="33">
        <f t="shared" si="34"/>
        <v>26500</v>
      </c>
      <c r="AR60" s="33">
        <f t="shared" si="34"/>
        <v>26500</v>
      </c>
      <c r="AS60" s="33">
        <f t="shared" si="34"/>
        <v>26500</v>
      </c>
      <c r="AT60" s="33">
        <f t="shared" si="34"/>
        <v>26500</v>
      </c>
      <c r="AU60" s="33">
        <f t="shared" si="34"/>
        <v>26500</v>
      </c>
      <c r="AV60" s="33">
        <f t="shared" si="34"/>
        <v>26500</v>
      </c>
      <c r="AW60" s="33">
        <f t="shared" si="34"/>
        <v>26500</v>
      </c>
      <c r="AX60" s="33">
        <f t="shared" si="34"/>
        <v>26500</v>
      </c>
      <c r="AY60" s="33">
        <f t="shared" si="34"/>
        <v>26500</v>
      </c>
      <c r="AZ60" s="33">
        <f t="shared" si="34"/>
        <v>26500</v>
      </c>
      <c r="BA60" s="33">
        <f t="shared" si="34"/>
        <v>26500</v>
      </c>
      <c r="BB60" s="33">
        <f t="shared" si="34"/>
        <v>26500</v>
      </c>
      <c r="BC60" s="33">
        <f t="shared" si="34"/>
        <v>26500</v>
      </c>
      <c r="BD60" s="33">
        <f t="shared" si="34"/>
        <v>26500</v>
      </c>
      <c r="BE60" s="33">
        <f t="shared" si="34"/>
        <v>26500</v>
      </c>
      <c r="BF60" s="33">
        <f t="shared" si="34"/>
        <v>26500</v>
      </c>
      <c r="BG60" s="33">
        <f t="shared" si="34"/>
        <v>26500</v>
      </c>
      <c r="BH60" s="33">
        <f t="shared" si="34"/>
        <v>26500</v>
      </c>
      <c r="BI60" s="33">
        <f t="shared" si="34"/>
        <v>26500</v>
      </c>
      <c r="BJ60" s="33">
        <f t="shared" si="34"/>
        <v>26500</v>
      </c>
      <c r="BK60" s="33">
        <f t="shared" si="34"/>
        <v>26500</v>
      </c>
      <c r="BL60" s="33">
        <f t="shared" si="34"/>
        <v>26500</v>
      </c>
      <c r="BM60" s="33">
        <f t="shared" si="34"/>
        <v>26500</v>
      </c>
    </row>
    <row r="61" spans="1:65" ht="11.5" hidden="1" customHeight="1" outlineLevel="1" x14ac:dyDescent="0.2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</row>
    <row r="62" spans="1:65" ht="11.5" hidden="1" customHeight="1" outlineLevel="1" x14ac:dyDescent="0.25">
      <c r="A62" s="5" t="s">
        <v>0</v>
      </c>
      <c r="B62" s="31" t="s">
        <v>24</v>
      </c>
      <c r="C62" s="29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</row>
    <row r="63" spans="1:65" ht="11.5" hidden="1" customHeight="1" outlineLevel="1" x14ac:dyDescent="0.25">
      <c r="B63" s="3" t="s">
        <v>79</v>
      </c>
      <c r="D63" s="10"/>
      <c r="E63" s="12"/>
      <c r="F63" s="12">
        <f>F38+E63</f>
        <v>-630000</v>
      </c>
      <c r="G63" s="12">
        <f>G38+F63</f>
        <v>-1680000</v>
      </c>
      <c r="H63" s="12">
        <f t="shared" ref="H63:BM63" si="35">H38+G63</f>
        <v>-1741923.25</v>
      </c>
      <c r="I63" s="12">
        <f t="shared" si="35"/>
        <v>-2291923.25</v>
      </c>
      <c r="J63" s="12">
        <f t="shared" si="35"/>
        <v>-2841923.25</v>
      </c>
      <c r="K63" s="12">
        <f t="shared" si="35"/>
        <v>-936526.14822499966</v>
      </c>
      <c r="L63" s="12">
        <f t="shared" si="35"/>
        <v>-1486526.1482249997</v>
      </c>
      <c r="M63" s="12">
        <f t="shared" si="35"/>
        <v>-2036526.1482249997</v>
      </c>
      <c r="N63" s="12">
        <f t="shared" si="35"/>
        <v>1913880.44853858</v>
      </c>
      <c r="O63" s="12">
        <f t="shared" si="35"/>
        <v>1363880.44853858</v>
      </c>
      <c r="P63" s="12">
        <f t="shared" si="35"/>
        <v>813880.44853857998</v>
      </c>
      <c r="Q63" s="12">
        <f t="shared" si="35"/>
        <v>6101054.4095525453</v>
      </c>
      <c r="R63" s="12">
        <f t="shared" si="35"/>
        <v>5551054.4095525453</v>
      </c>
      <c r="S63" s="12">
        <f t="shared" si="35"/>
        <v>5001054.4095525453</v>
      </c>
      <c r="T63" s="12">
        <f t="shared" si="35"/>
        <v>11233107.110607408</v>
      </c>
      <c r="U63" s="12">
        <f t="shared" si="35"/>
        <v>10683107.110607408</v>
      </c>
      <c r="V63" s="12">
        <f t="shared" si="35"/>
        <v>10133107.110607408</v>
      </c>
      <c r="W63" s="12">
        <f t="shared" si="35"/>
        <v>17009229.581028309</v>
      </c>
      <c r="X63" s="12">
        <f t="shared" si="35"/>
        <v>16459229.581028309</v>
      </c>
      <c r="Y63" s="12">
        <f t="shared" si="35"/>
        <v>15909229.581028309</v>
      </c>
      <c r="Z63" s="12">
        <f t="shared" si="35"/>
        <v>23212613.60372179</v>
      </c>
      <c r="AA63" s="12">
        <f t="shared" si="35"/>
        <v>22662613.60372179</v>
      </c>
      <c r="AB63" s="12">
        <f t="shared" si="35"/>
        <v>22112613.60372179</v>
      </c>
      <c r="AC63" s="12">
        <f t="shared" si="35"/>
        <v>29684130.446757339</v>
      </c>
      <c r="AD63" s="12">
        <f t="shared" si="35"/>
        <v>29134130.446757339</v>
      </c>
      <c r="AE63" s="12">
        <f t="shared" si="35"/>
        <v>28584130.446757339</v>
      </c>
      <c r="AF63" s="12">
        <f t="shared" si="35"/>
        <v>36326728.890069932</v>
      </c>
      <c r="AG63" s="12">
        <f t="shared" si="35"/>
        <v>35776728.890069932</v>
      </c>
      <c r="AH63" s="12">
        <f t="shared" si="35"/>
        <v>35226728.890069932</v>
      </c>
      <c r="AI63" s="12">
        <f t="shared" si="35"/>
        <v>43082882.505273432</v>
      </c>
      <c r="AJ63" s="12">
        <f t="shared" si="35"/>
        <v>42532882.505273432</v>
      </c>
      <c r="AK63" s="12">
        <f t="shared" si="35"/>
        <v>41982882.505273432</v>
      </c>
      <c r="AL63" s="12">
        <f t="shared" si="35"/>
        <v>49937184.591683045</v>
      </c>
      <c r="AM63" s="12">
        <f t="shared" si="35"/>
        <v>49387184.591683045</v>
      </c>
      <c r="AN63" s="12">
        <f t="shared" si="35"/>
        <v>48837184.591683045</v>
      </c>
      <c r="AO63" s="12">
        <f t="shared" si="35"/>
        <v>56103584.591683045</v>
      </c>
      <c r="AP63" s="12">
        <f t="shared" si="35"/>
        <v>55553584.591683045</v>
      </c>
      <c r="AQ63" s="12">
        <f t="shared" si="35"/>
        <v>55003584.591683045</v>
      </c>
      <c r="AR63" s="12">
        <f t="shared" si="35"/>
        <v>61319984.591683045</v>
      </c>
      <c r="AS63" s="12">
        <f t="shared" si="35"/>
        <v>60769984.591683045</v>
      </c>
      <c r="AT63" s="12">
        <f t="shared" si="35"/>
        <v>60219984.591683045</v>
      </c>
      <c r="AU63" s="12">
        <f t="shared" si="35"/>
        <v>65799184.591683045</v>
      </c>
      <c r="AV63" s="12">
        <f t="shared" si="35"/>
        <v>65249184.591683045</v>
      </c>
      <c r="AW63" s="12">
        <f t="shared" si="35"/>
        <v>64699184.591683045</v>
      </c>
      <c r="AX63" s="12">
        <f t="shared" si="35"/>
        <v>69594384.591683045</v>
      </c>
      <c r="AY63" s="12">
        <f t="shared" si="35"/>
        <v>69044384.591683045</v>
      </c>
      <c r="AZ63" s="12">
        <f t="shared" si="35"/>
        <v>68494384.591683045</v>
      </c>
      <c r="BA63" s="12">
        <f t="shared" si="35"/>
        <v>72705584.591683045</v>
      </c>
      <c r="BB63" s="12">
        <f t="shared" si="35"/>
        <v>72155584.591683045</v>
      </c>
      <c r="BC63" s="12">
        <f t="shared" si="35"/>
        <v>71605584.591683045</v>
      </c>
      <c r="BD63" s="12">
        <f t="shared" si="35"/>
        <v>75132784.591683045</v>
      </c>
      <c r="BE63" s="12">
        <f t="shared" si="35"/>
        <v>74582784.591683045</v>
      </c>
      <c r="BF63" s="12">
        <f t="shared" si="35"/>
        <v>74032784.591683045</v>
      </c>
      <c r="BG63" s="12">
        <f t="shared" si="35"/>
        <v>76875984.591683045</v>
      </c>
      <c r="BH63" s="12">
        <f t="shared" si="35"/>
        <v>76325984.591683045</v>
      </c>
      <c r="BI63" s="12">
        <f t="shared" si="35"/>
        <v>75775984.591683045</v>
      </c>
      <c r="BJ63" s="12">
        <f t="shared" si="35"/>
        <v>77935184.591683045</v>
      </c>
      <c r="BK63" s="12">
        <f t="shared" si="35"/>
        <v>77385184.591683045</v>
      </c>
      <c r="BL63" s="12">
        <f t="shared" si="35"/>
        <v>76835184.591683045</v>
      </c>
      <c r="BM63" s="12">
        <f t="shared" si="35"/>
        <v>78310384.591683045</v>
      </c>
    </row>
    <row r="64" spans="1:65" ht="11.5" hidden="1" customHeight="1" outlineLevel="1" x14ac:dyDescent="0.25">
      <c r="B64" s="3" t="s">
        <v>95</v>
      </c>
      <c r="D64" s="10"/>
      <c r="E64" s="12"/>
      <c r="F64" s="12">
        <f>F93</f>
        <v>0</v>
      </c>
      <c r="G64" s="12">
        <f>F64</f>
        <v>0</v>
      </c>
      <c r="H64" s="12">
        <f t="shared" ref="H64:BM64" si="36">G64</f>
        <v>0</v>
      </c>
      <c r="I64" s="12">
        <f t="shared" si="36"/>
        <v>0</v>
      </c>
      <c r="J64" s="12">
        <f t="shared" si="36"/>
        <v>0</v>
      </c>
      <c r="K64" s="12">
        <f t="shared" si="36"/>
        <v>0</v>
      </c>
      <c r="L64" s="12">
        <f t="shared" si="36"/>
        <v>0</v>
      </c>
      <c r="M64" s="12">
        <f t="shared" si="36"/>
        <v>0</v>
      </c>
      <c r="N64" s="12">
        <f t="shared" si="36"/>
        <v>0</v>
      </c>
      <c r="O64" s="12">
        <f t="shared" si="36"/>
        <v>0</v>
      </c>
      <c r="P64" s="12">
        <f t="shared" si="36"/>
        <v>0</v>
      </c>
      <c r="Q64" s="12">
        <f t="shared" si="36"/>
        <v>0</v>
      </c>
      <c r="R64" s="12">
        <f t="shared" si="36"/>
        <v>0</v>
      </c>
      <c r="S64" s="12">
        <f t="shared" si="36"/>
        <v>0</v>
      </c>
      <c r="T64" s="12">
        <f t="shared" si="36"/>
        <v>0</v>
      </c>
      <c r="U64" s="12">
        <f t="shared" si="36"/>
        <v>0</v>
      </c>
      <c r="V64" s="12">
        <f t="shared" si="36"/>
        <v>0</v>
      </c>
      <c r="W64" s="12">
        <f t="shared" si="36"/>
        <v>0</v>
      </c>
      <c r="X64" s="12">
        <f t="shared" si="36"/>
        <v>0</v>
      </c>
      <c r="Y64" s="12">
        <f t="shared" si="36"/>
        <v>0</v>
      </c>
      <c r="Z64" s="12">
        <f t="shared" si="36"/>
        <v>0</v>
      </c>
      <c r="AA64" s="12">
        <f t="shared" si="36"/>
        <v>0</v>
      </c>
      <c r="AB64" s="12">
        <f t="shared" si="36"/>
        <v>0</v>
      </c>
      <c r="AC64" s="12">
        <f t="shared" si="36"/>
        <v>0</v>
      </c>
      <c r="AD64" s="12">
        <f t="shared" si="36"/>
        <v>0</v>
      </c>
      <c r="AE64" s="12">
        <f t="shared" si="36"/>
        <v>0</v>
      </c>
      <c r="AF64" s="12">
        <f t="shared" si="36"/>
        <v>0</v>
      </c>
      <c r="AG64" s="12">
        <f t="shared" si="36"/>
        <v>0</v>
      </c>
      <c r="AH64" s="12">
        <f t="shared" si="36"/>
        <v>0</v>
      </c>
      <c r="AI64" s="12">
        <f t="shared" si="36"/>
        <v>0</v>
      </c>
      <c r="AJ64" s="12">
        <f t="shared" si="36"/>
        <v>0</v>
      </c>
      <c r="AK64" s="12">
        <f t="shared" si="36"/>
        <v>0</v>
      </c>
      <c r="AL64" s="12">
        <f t="shared" si="36"/>
        <v>0</v>
      </c>
      <c r="AM64" s="12">
        <f t="shared" si="36"/>
        <v>0</v>
      </c>
      <c r="AN64" s="12">
        <f t="shared" si="36"/>
        <v>0</v>
      </c>
      <c r="AO64" s="12">
        <f t="shared" si="36"/>
        <v>0</v>
      </c>
      <c r="AP64" s="12">
        <f t="shared" si="36"/>
        <v>0</v>
      </c>
      <c r="AQ64" s="12">
        <f t="shared" si="36"/>
        <v>0</v>
      </c>
      <c r="AR64" s="12">
        <f t="shared" si="36"/>
        <v>0</v>
      </c>
      <c r="AS64" s="12">
        <f t="shared" si="36"/>
        <v>0</v>
      </c>
      <c r="AT64" s="12">
        <f t="shared" si="36"/>
        <v>0</v>
      </c>
      <c r="AU64" s="12">
        <f t="shared" si="36"/>
        <v>0</v>
      </c>
      <c r="AV64" s="12">
        <f t="shared" si="36"/>
        <v>0</v>
      </c>
      <c r="AW64" s="12">
        <f t="shared" si="36"/>
        <v>0</v>
      </c>
      <c r="AX64" s="12">
        <f t="shared" si="36"/>
        <v>0</v>
      </c>
      <c r="AY64" s="12">
        <f t="shared" si="36"/>
        <v>0</v>
      </c>
      <c r="AZ64" s="12">
        <f t="shared" si="36"/>
        <v>0</v>
      </c>
      <c r="BA64" s="12">
        <f t="shared" si="36"/>
        <v>0</v>
      </c>
      <c r="BB64" s="12">
        <f t="shared" si="36"/>
        <v>0</v>
      </c>
      <c r="BC64" s="12">
        <f t="shared" si="36"/>
        <v>0</v>
      </c>
      <c r="BD64" s="12">
        <f t="shared" si="36"/>
        <v>0</v>
      </c>
      <c r="BE64" s="12">
        <f t="shared" si="36"/>
        <v>0</v>
      </c>
      <c r="BF64" s="12">
        <f t="shared" si="36"/>
        <v>0</v>
      </c>
      <c r="BG64" s="12">
        <f t="shared" si="36"/>
        <v>0</v>
      </c>
      <c r="BH64" s="12">
        <f t="shared" si="36"/>
        <v>0</v>
      </c>
      <c r="BI64" s="12">
        <f t="shared" si="36"/>
        <v>0</v>
      </c>
      <c r="BJ64" s="12">
        <f t="shared" si="36"/>
        <v>0</v>
      </c>
      <c r="BK64" s="12">
        <f t="shared" si="36"/>
        <v>0</v>
      </c>
      <c r="BL64" s="12">
        <f t="shared" si="36"/>
        <v>0</v>
      </c>
      <c r="BM64" s="12">
        <f t="shared" si="36"/>
        <v>0</v>
      </c>
    </row>
    <row r="65" spans="1:65" ht="11.5" hidden="1" customHeight="1" outlineLevel="1" x14ac:dyDescent="0.25">
      <c r="B65" s="3" t="s">
        <v>53</v>
      </c>
      <c r="C65" s="11"/>
      <c r="D65" s="10"/>
      <c r="E65" s="12"/>
      <c r="F65" s="12">
        <f>F106</f>
        <v>0</v>
      </c>
      <c r="G65" s="12">
        <f>F65</f>
        <v>0</v>
      </c>
      <c r="H65" s="12">
        <f t="shared" ref="H65:BM65" si="37">G65</f>
        <v>0</v>
      </c>
      <c r="I65" s="12">
        <f t="shared" si="37"/>
        <v>0</v>
      </c>
      <c r="J65" s="12">
        <f t="shared" si="37"/>
        <v>0</v>
      </c>
      <c r="K65" s="12">
        <f t="shared" si="37"/>
        <v>0</v>
      </c>
      <c r="L65" s="12">
        <f t="shared" si="37"/>
        <v>0</v>
      </c>
      <c r="M65" s="12">
        <f t="shared" si="37"/>
        <v>0</v>
      </c>
      <c r="N65" s="12">
        <f t="shared" si="37"/>
        <v>0</v>
      </c>
      <c r="O65" s="12">
        <f t="shared" si="37"/>
        <v>0</v>
      </c>
      <c r="P65" s="12">
        <f t="shared" si="37"/>
        <v>0</v>
      </c>
      <c r="Q65" s="12">
        <f t="shared" si="37"/>
        <v>0</v>
      </c>
      <c r="R65" s="12">
        <f t="shared" si="37"/>
        <v>0</v>
      </c>
      <c r="S65" s="12">
        <f t="shared" si="37"/>
        <v>0</v>
      </c>
      <c r="T65" s="12">
        <f t="shared" si="37"/>
        <v>0</v>
      </c>
      <c r="U65" s="12">
        <f t="shared" si="37"/>
        <v>0</v>
      </c>
      <c r="V65" s="12">
        <f t="shared" si="37"/>
        <v>0</v>
      </c>
      <c r="W65" s="12">
        <f t="shared" si="37"/>
        <v>0</v>
      </c>
      <c r="X65" s="12">
        <f t="shared" si="37"/>
        <v>0</v>
      </c>
      <c r="Y65" s="12">
        <f t="shared" si="37"/>
        <v>0</v>
      </c>
      <c r="Z65" s="12">
        <f t="shared" si="37"/>
        <v>0</v>
      </c>
      <c r="AA65" s="12">
        <f t="shared" si="37"/>
        <v>0</v>
      </c>
      <c r="AB65" s="12">
        <f t="shared" si="37"/>
        <v>0</v>
      </c>
      <c r="AC65" s="12">
        <f t="shared" si="37"/>
        <v>0</v>
      </c>
      <c r="AD65" s="12">
        <f t="shared" si="37"/>
        <v>0</v>
      </c>
      <c r="AE65" s="12">
        <f t="shared" si="37"/>
        <v>0</v>
      </c>
      <c r="AF65" s="12">
        <f t="shared" si="37"/>
        <v>0</v>
      </c>
      <c r="AG65" s="12">
        <f t="shared" si="37"/>
        <v>0</v>
      </c>
      <c r="AH65" s="12">
        <f t="shared" si="37"/>
        <v>0</v>
      </c>
      <c r="AI65" s="12">
        <f t="shared" si="37"/>
        <v>0</v>
      </c>
      <c r="AJ65" s="12">
        <f t="shared" si="37"/>
        <v>0</v>
      </c>
      <c r="AK65" s="12">
        <f t="shared" si="37"/>
        <v>0</v>
      </c>
      <c r="AL65" s="12">
        <f t="shared" si="37"/>
        <v>0</v>
      </c>
      <c r="AM65" s="12">
        <f t="shared" si="37"/>
        <v>0</v>
      </c>
      <c r="AN65" s="12">
        <f t="shared" si="37"/>
        <v>0</v>
      </c>
      <c r="AO65" s="12">
        <f t="shared" si="37"/>
        <v>0</v>
      </c>
      <c r="AP65" s="12">
        <f t="shared" si="37"/>
        <v>0</v>
      </c>
      <c r="AQ65" s="12">
        <f t="shared" si="37"/>
        <v>0</v>
      </c>
      <c r="AR65" s="12">
        <f t="shared" si="37"/>
        <v>0</v>
      </c>
      <c r="AS65" s="12">
        <f t="shared" si="37"/>
        <v>0</v>
      </c>
      <c r="AT65" s="12">
        <f t="shared" si="37"/>
        <v>0</v>
      </c>
      <c r="AU65" s="12">
        <f t="shared" si="37"/>
        <v>0</v>
      </c>
      <c r="AV65" s="12">
        <f t="shared" si="37"/>
        <v>0</v>
      </c>
      <c r="AW65" s="12">
        <f t="shared" si="37"/>
        <v>0</v>
      </c>
      <c r="AX65" s="12">
        <f t="shared" si="37"/>
        <v>0</v>
      </c>
      <c r="AY65" s="12">
        <f t="shared" si="37"/>
        <v>0</v>
      </c>
      <c r="AZ65" s="12">
        <f t="shared" si="37"/>
        <v>0</v>
      </c>
      <c r="BA65" s="12">
        <f t="shared" si="37"/>
        <v>0</v>
      </c>
      <c r="BB65" s="12">
        <f t="shared" si="37"/>
        <v>0</v>
      </c>
      <c r="BC65" s="12">
        <f t="shared" si="37"/>
        <v>0</v>
      </c>
      <c r="BD65" s="12">
        <f t="shared" si="37"/>
        <v>0</v>
      </c>
      <c r="BE65" s="12">
        <f t="shared" si="37"/>
        <v>0</v>
      </c>
      <c r="BF65" s="12">
        <f t="shared" si="37"/>
        <v>0</v>
      </c>
      <c r="BG65" s="12">
        <f t="shared" si="37"/>
        <v>0</v>
      </c>
      <c r="BH65" s="12">
        <f t="shared" si="37"/>
        <v>0</v>
      </c>
      <c r="BI65" s="12">
        <f t="shared" si="37"/>
        <v>0</v>
      </c>
      <c r="BJ65" s="12">
        <f t="shared" si="37"/>
        <v>0</v>
      </c>
      <c r="BK65" s="12">
        <f t="shared" si="37"/>
        <v>0</v>
      </c>
      <c r="BL65" s="12">
        <f t="shared" si="37"/>
        <v>0</v>
      </c>
      <c r="BM65" s="12">
        <f t="shared" si="37"/>
        <v>0</v>
      </c>
    </row>
    <row r="66" spans="1:65" ht="11.5" hidden="1" customHeight="1" outlineLevel="1" x14ac:dyDescent="0.25">
      <c r="B66" s="34" t="s">
        <v>25</v>
      </c>
      <c r="C66" s="32"/>
      <c r="D66" s="39"/>
      <c r="E66" s="40"/>
      <c r="F66" s="33">
        <f t="shared" ref="F66:AK66" si="38">SUM(F63:F65)</f>
        <v>-630000</v>
      </c>
      <c r="G66" s="33">
        <f t="shared" si="38"/>
        <v>-1680000</v>
      </c>
      <c r="H66" s="33">
        <f t="shared" si="38"/>
        <v>-1741923.25</v>
      </c>
      <c r="I66" s="33">
        <f t="shared" si="38"/>
        <v>-2291923.25</v>
      </c>
      <c r="J66" s="33">
        <f t="shared" si="38"/>
        <v>-2841923.25</v>
      </c>
      <c r="K66" s="33">
        <f t="shared" si="38"/>
        <v>-936526.14822499966</v>
      </c>
      <c r="L66" s="33">
        <f t="shared" si="38"/>
        <v>-1486526.1482249997</v>
      </c>
      <c r="M66" s="33">
        <f t="shared" si="38"/>
        <v>-2036526.1482249997</v>
      </c>
      <c r="N66" s="33">
        <f t="shared" si="38"/>
        <v>1913880.44853858</v>
      </c>
      <c r="O66" s="33">
        <f t="shared" si="38"/>
        <v>1363880.44853858</v>
      </c>
      <c r="P66" s="33">
        <f t="shared" si="38"/>
        <v>813880.44853857998</v>
      </c>
      <c r="Q66" s="33">
        <f t="shared" si="38"/>
        <v>6101054.4095525453</v>
      </c>
      <c r="R66" s="33">
        <f t="shared" si="38"/>
        <v>5551054.4095525453</v>
      </c>
      <c r="S66" s="33">
        <f t="shared" si="38"/>
        <v>5001054.4095525453</v>
      </c>
      <c r="T66" s="33">
        <f t="shared" si="38"/>
        <v>11233107.110607408</v>
      </c>
      <c r="U66" s="33">
        <f t="shared" si="38"/>
        <v>10683107.110607408</v>
      </c>
      <c r="V66" s="33">
        <f t="shared" si="38"/>
        <v>10133107.110607408</v>
      </c>
      <c r="W66" s="33">
        <f t="shared" si="38"/>
        <v>17009229.581028309</v>
      </c>
      <c r="X66" s="33">
        <f t="shared" si="38"/>
        <v>16459229.581028309</v>
      </c>
      <c r="Y66" s="33">
        <f t="shared" si="38"/>
        <v>15909229.581028309</v>
      </c>
      <c r="Z66" s="33">
        <f t="shared" si="38"/>
        <v>23212613.60372179</v>
      </c>
      <c r="AA66" s="33">
        <f t="shared" si="38"/>
        <v>22662613.60372179</v>
      </c>
      <c r="AB66" s="33">
        <f t="shared" si="38"/>
        <v>22112613.60372179</v>
      </c>
      <c r="AC66" s="33">
        <f t="shared" si="38"/>
        <v>29684130.446757339</v>
      </c>
      <c r="AD66" s="33">
        <f t="shared" si="38"/>
        <v>29134130.446757339</v>
      </c>
      <c r="AE66" s="33">
        <f t="shared" si="38"/>
        <v>28584130.446757339</v>
      </c>
      <c r="AF66" s="33">
        <f t="shared" si="38"/>
        <v>36326728.890069932</v>
      </c>
      <c r="AG66" s="33">
        <f t="shared" si="38"/>
        <v>35776728.890069932</v>
      </c>
      <c r="AH66" s="33">
        <f t="shared" si="38"/>
        <v>35226728.890069932</v>
      </c>
      <c r="AI66" s="33">
        <f t="shared" si="38"/>
        <v>43082882.505273432</v>
      </c>
      <c r="AJ66" s="33">
        <f t="shared" si="38"/>
        <v>42532882.505273432</v>
      </c>
      <c r="AK66" s="33">
        <f t="shared" si="38"/>
        <v>41982882.505273432</v>
      </c>
      <c r="AL66" s="33">
        <f t="shared" ref="AL66:BM66" si="39">SUM(AL63:AL65)</f>
        <v>49937184.591683045</v>
      </c>
      <c r="AM66" s="33">
        <f t="shared" si="39"/>
        <v>49387184.591683045</v>
      </c>
      <c r="AN66" s="33">
        <f t="shared" si="39"/>
        <v>48837184.591683045</v>
      </c>
      <c r="AO66" s="33">
        <f t="shared" si="39"/>
        <v>56103584.591683045</v>
      </c>
      <c r="AP66" s="33">
        <f t="shared" si="39"/>
        <v>55553584.591683045</v>
      </c>
      <c r="AQ66" s="33">
        <f t="shared" si="39"/>
        <v>55003584.591683045</v>
      </c>
      <c r="AR66" s="33">
        <f t="shared" si="39"/>
        <v>61319984.591683045</v>
      </c>
      <c r="AS66" s="33">
        <f t="shared" si="39"/>
        <v>60769984.591683045</v>
      </c>
      <c r="AT66" s="33">
        <f t="shared" si="39"/>
        <v>60219984.591683045</v>
      </c>
      <c r="AU66" s="33">
        <f t="shared" si="39"/>
        <v>65799184.591683045</v>
      </c>
      <c r="AV66" s="33">
        <f t="shared" si="39"/>
        <v>65249184.591683045</v>
      </c>
      <c r="AW66" s="33">
        <f t="shared" si="39"/>
        <v>64699184.591683045</v>
      </c>
      <c r="AX66" s="33">
        <f t="shared" si="39"/>
        <v>69594384.591683045</v>
      </c>
      <c r="AY66" s="33">
        <f t="shared" si="39"/>
        <v>69044384.591683045</v>
      </c>
      <c r="AZ66" s="33">
        <f t="shared" si="39"/>
        <v>68494384.591683045</v>
      </c>
      <c r="BA66" s="33">
        <f t="shared" si="39"/>
        <v>72705584.591683045</v>
      </c>
      <c r="BB66" s="33">
        <f t="shared" si="39"/>
        <v>72155584.591683045</v>
      </c>
      <c r="BC66" s="33">
        <f t="shared" si="39"/>
        <v>71605584.591683045</v>
      </c>
      <c r="BD66" s="33">
        <f t="shared" si="39"/>
        <v>75132784.591683045</v>
      </c>
      <c r="BE66" s="33">
        <f t="shared" si="39"/>
        <v>74582784.591683045</v>
      </c>
      <c r="BF66" s="33">
        <f t="shared" si="39"/>
        <v>74032784.591683045</v>
      </c>
      <c r="BG66" s="33">
        <f t="shared" si="39"/>
        <v>76875984.591683045</v>
      </c>
      <c r="BH66" s="33">
        <f t="shared" si="39"/>
        <v>76325984.591683045</v>
      </c>
      <c r="BI66" s="33">
        <f t="shared" si="39"/>
        <v>75775984.591683045</v>
      </c>
      <c r="BJ66" s="33">
        <f t="shared" si="39"/>
        <v>77935184.591683045</v>
      </c>
      <c r="BK66" s="33">
        <f t="shared" si="39"/>
        <v>77385184.591683045</v>
      </c>
      <c r="BL66" s="33">
        <f t="shared" si="39"/>
        <v>76835184.591683045</v>
      </c>
      <c r="BM66" s="33">
        <f t="shared" si="39"/>
        <v>78310384.591683045</v>
      </c>
    </row>
    <row r="67" spans="1:65" ht="11.5" hidden="1" customHeight="1" outlineLevel="1" x14ac:dyDescent="0.2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65" ht="11.5" hidden="1" customHeight="1" outlineLevel="1" x14ac:dyDescent="0.25">
      <c r="B68" s="34" t="s">
        <v>26</v>
      </c>
      <c r="C68" s="32"/>
      <c r="D68" s="33"/>
      <c r="E68" s="33"/>
      <c r="F68" s="33">
        <f t="shared" ref="F68:AK68" si="40">SUM(F66,F60)</f>
        <v>-598500</v>
      </c>
      <c r="G68" s="33">
        <f t="shared" si="40"/>
        <v>-1628500</v>
      </c>
      <c r="H68" s="33">
        <f t="shared" si="40"/>
        <v>-1715423.25</v>
      </c>
      <c r="I68" s="33">
        <f t="shared" si="40"/>
        <v>-2265423.25</v>
      </c>
      <c r="J68" s="33">
        <f t="shared" si="40"/>
        <v>-2815423.25</v>
      </c>
      <c r="K68" s="33">
        <f t="shared" si="40"/>
        <v>-910026.14822499966</v>
      </c>
      <c r="L68" s="33">
        <f t="shared" si="40"/>
        <v>-1460026.1482249997</v>
      </c>
      <c r="M68" s="33">
        <f t="shared" si="40"/>
        <v>-2010026.1482249997</v>
      </c>
      <c r="N68" s="33">
        <f t="shared" si="40"/>
        <v>1940380.44853858</v>
      </c>
      <c r="O68" s="33">
        <f t="shared" si="40"/>
        <v>1390380.44853858</v>
      </c>
      <c r="P68" s="33">
        <f t="shared" si="40"/>
        <v>840380.44853857998</v>
      </c>
      <c r="Q68" s="33">
        <f t="shared" si="40"/>
        <v>6127554.4095525453</v>
      </c>
      <c r="R68" s="33">
        <f t="shared" si="40"/>
        <v>5577554.4095525453</v>
      </c>
      <c r="S68" s="33">
        <f t="shared" si="40"/>
        <v>5027554.4095525453</v>
      </c>
      <c r="T68" s="33">
        <f t="shared" si="40"/>
        <v>11259607.110607408</v>
      </c>
      <c r="U68" s="33">
        <f t="shared" si="40"/>
        <v>10709607.110607408</v>
      </c>
      <c r="V68" s="33">
        <f t="shared" si="40"/>
        <v>10159607.110607408</v>
      </c>
      <c r="W68" s="33">
        <f t="shared" si="40"/>
        <v>17035729.581028309</v>
      </c>
      <c r="X68" s="33">
        <f t="shared" si="40"/>
        <v>16485729.581028309</v>
      </c>
      <c r="Y68" s="33">
        <f t="shared" si="40"/>
        <v>15935729.581028309</v>
      </c>
      <c r="Z68" s="33">
        <f t="shared" si="40"/>
        <v>23239113.60372179</v>
      </c>
      <c r="AA68" s="33">
        <f t="shared" si="40"/>
        <v>22689113.60372179</v>
      </c>
      <c r="AB68" s="33">
        <f t="shared" si="40"/>
        <v>22139113.60372179</v>
      </c>
      <c r="AC68" s="33">
        <f t="shared" si="40"/>
        <v>29710630.446757339</v>
      </c>
      <c r="AD68" s="33">
        <f t="shared" si="40"/>
        <v>29160630.446757339</v>
      </c>
      <c r="AE68" s="33">
        <f t="shared" si="40"/>
        <v>28610630.446757339</v>
      </c>
      <c r="AF68" s="33">
        <f t="shared" si="40"/>
        <v>36353228.890069932</v>
      </c>
      <c r="AG68" s="33">
        <f t="shared" si="40"/>
        <v>35803228.890069932</v>
      </c>
      <c r="AH68" s="33">
        <f t="shared" si="40"/>
        <v>35253228.890069932</v>
      </c>
      <c r="AI68" s="33">
        <f t="shared" si="40"/>
        <v>43109382.505273432</v>
      </c>
      <c r="AJ68" s="33">
        <f t="shared" si="40"/>
        <v>42559382.505273432</v>
      </c>
      <c r="AK68" s="33">
        <f t="shared" si="40"/>
        <v>42009382.505273432</v>
      </c>
      <c r="AL68" s="33">
        <f t="shared" ref="AL68:BM68" si="41">SUM(AL66,AL60)</f>
        <v>49963684.591683045</v>
      </c>
      <c r="AM68" s="33">
        <f t="shared" si="41"/>
        <v>49413684.591683045</v>
      </c>
      <c r="AN68" s="33">
        <f t="shared" si="41"/>
        <v>48863684.591683045</v>
      </c>
      <c r="AO68" s="33">
        <f t="shared" si="41"/>
        <v>56130084.591683045</v>
      </c>
      <c r="AP68" s="33">
        <f t="shared" si="41"/>
        <v>55580084.591683045</v>
      </c>
      <c r="AQ68" s="33">
        <f t="shared" si="41"/>
        <v>55030084.591683045</v>
      </c>
      <c r="AR68" s="33">
        <f t="shared" si="41"/>
        <v>61346484.591683045</v>
      </c>
      <c r="AS68" s="33">
        <f t="shared" si="41"/>
        <v>60796484.591683045</v>
      </c>
      <c r="AT68" s="33">
        <f t="shared" si="41"/>
        <v>60246484.591683045</v>
      </c>
      <c r="AU68" s="33">
        <f t="shared" si="41"/>
        <v>65825684.591683045</v>
      </c>
      <c r="AV68" s="33">
        <f t="shared" si="41"/>
        <v>65275684.591683045</v>
      </c>
      <c r="AW68" s="33">
        <f t="shared" si="41"/>
        <v>64725684.591683045</v>
      </c>
      <c r="AX68" s="33">
        <f t="shared" si="41"/>
        <v>69620884.591683045</v>
      </c>
      <c r="AY68" s="33">
        <f t="shared" si="41"/>
        <v>69070884.591683045</v>
      </c>
      <c r="AZ68" s="33">
        <f t="shared" si="41"/>
        <v>68520884.591683045</v>
      </c>
      <c r="BA68" s="33">
        <f t="shared" si="41"/>
        <v>72732084.591683045</v>
      </c>
      <c r="BB68" s="33">
        <f t="shared" si="41"/>
        <v>72182084.591683045</v>
      </c>
      <c r="BC68" s="33">
        <f t="shared" si="41"/>
        <v>71632084.591683045</v>
      </c>
      <c r="BD68" s="33">
        <f t="shared" si="41"/>
        <v>75159284.591683045</v>
      </c>
      <c r="BE68" s="33">
        <f t="shared" si="41"/>
        <v>74609284.591683045</v>
      </c>
      <c r="BF68" s="33">
        <f t="shared" si="41"/>
        <v>74059284.591683045</v>
      </c>
      <c r="BG68" s="33">
        <f t="shared" si="41"/>
        <v>76902484.591683045</v>
      </c>
      <c r="BH68" s="33">
        <f t="shared" si="41"/>
        <v>76352484.591683045</v>
      </c>
      <c r="BI68" s="33">
        <f t="shared" si="41"/>
        <v>75802484.591683045</v>
      </c>
      <c r="BJ68" s="33">
        <f t="shared" si="41"/>
        <v>77961684.591683045</v>
      </c>
      <c r="BK68" s="33">
        <f t="shared" si="41"/>
        <v>77411684.591683045</v>
      </c>
      <c r="BL68" s="33">
        <f t="shared" si="41"/>
        <v>76861684.591683045</v>
      </c>
      <c r="BM68" s="33">
        <f t="shared" si="41"/>
        <v>78336884.591683045</v>
      </c>
    </row>
    <row r="69" spans="1:65" ht="11.5" hidden="1" customHeight="1" outlineLevel="1" x14ac:dyDescent="0.2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</row>
    <row r="70" spans="1:65" ht="11.5" hidden="1" customHeight="1" outlineLevel="1" x14ac:dyDescent="0.25">
      <c r="B70" s="14" t="s">
        <v>27</v>
      </c>
      <c r="D70" s="12"/>
      <c r="E70" s="12"/>
      <c r="F70" s="12">
        <f t="shared" ref="F70:AK70" si="42">F50-F68</f>
        <v>0</v>
      </c>
      <c r="G70" s="12">
        <f t="shared" si="42"/>
        <v>0</v>
      </c>
      <c r="H70" s="12">
        <f t="shared" si="42"/>
        <v>0</v>
      </c>
      <c r="I70" s="12">
        <f t="shared" si="42"/>
        <v>0</v>
      </c>
      <c r="J70" s="12">
        <f t="shared" si="42"/>
        <v>0</v>
      </c>
      <c r="K70" s="12">
        <f t="shared" si="42"/>
        <v>0</v>
      </c>
      <c r="L70" s="12">
        <f t="shared" si="42"/>
        <v>0</v>
      </c>
      <c r="M70" s="12">
        <f t="shared" si="42"/>
        <v>0</v>
      </c>
      <c r="N70" s="12">
        <f t="shared" si="42"/>
        <v>0</v>
      </c>
      <c r="O70" s="12">
        <f t="shared" si="42"/>
        <v>0</v>
      </c>
      <c r="P70" s="12">
        <f t="shared" si="42"/>
        <v>0</v>
      </c>
      <c r="Q70" s="12">
        <f t="shared" si="42"/>
        <v>0</v>
      </c>
      <c r="R70" s="12">
        <f t="shared" si="42"/>
        <v>0</v>
      </c>
      <c r="S70" s="12">
        <f t="shared" si="42"/>
        <v>0</v>
      </c>
      <c r="T70" s="12">
        <f t="shared" si="42"/>
        <v>0</v>
      </c>
      <c r="U70" s="12">
        <f t="shared" si="42"/>
        <v>0</v>
      </c>
      <c r="V70" s="12">
        <f t="shared" si="42"/>
        <v>0</v>
      </c>
      <c r="W70" s="12">
        <f t="shared" si="42"/>
        <v>0</v>
      </c>
      <c r="X70" s="12">
        <f t="shared" si="42"/>
        <v>0</v>
      </c>
      <c r="Y70" s="12">
        <f t="shared" si="42"/>
        <v>0</v>
      </c>
      <c r="Z70" s="12">
        <f t="shared" si="42"/>
        <v>0</v>
      </c>
      <c r="AA70" s="12">
        <f t="shared" si="42"/>
        <v>0</v>
      </c>
      <c r="AB70" s="12">
        <f t="shared" si="42"/>
        <v>0</v>
      </c>
      <c r="AC70" s="12">
        <f t="shared" si="42"/>
        <v>0</v>
      </c>
      <c r="AD70" s="12">
        <f t="shared" si="42"/>
        <v>0</v>
      </c>
      <c r="AE70" s="12">
        <f t="shared" si="42"/>
        <v>0</v>
      </c>
      <c r="AF70" s="12">
        <f t="shared" si="42"/>
        <v>0</v>
      </c>
      <c r="AG70" s="12">
        <f t="shared" si="42"/>
        <v>0</v>
      </c>
      <c r="AH70" s="12">
        <f t="shared" si="42"/>
        <v>0</v>
      </c>
      <c r="AI70" s="12">
        <f t="shared" si="42"/>
        <v>0</v>
      </c>
      <c r="AJ70" s="12">
        <f t="shared" si="42"/>
        <v>0</v>
      </c>
      <c r="AK70" s="12">
        <f t="shared" si="42"/>
        <v>0</v>
      </c>
      <c r="AL70" s="12">
        <f t="shared" ref="AL70:BM70" si="43">AL50-AL68</f>
        <v>0</v>
      </c>
      <c r="AM70" s="12">
        <f t="shared" si="43"/>
        <v>0</v>
      </c>
      <c r="AN70" s="12">
        <f t="shared" si="43"/>
        <v>0</v>
      </c>
      <c r="AO70" s="12">
        <f t="shared" si="43"/>
        <v>0</v>
      </c>
      <c r="AP70" s="12">
        <f t="shared" si="43"/>
        <v>0</v>
      </c>
      <c r="AQ70" s="12">
        <f t="shared" si="43"/>
        <v>0</v>
      </c>
      <c r="AR70" s="12">
        <f t="shared" si="43"/>
        <v>0</v>
      </c>
      <c r="AS70" s="12">
        <f t="shared" si="43"/>
        <v>0</v>
      </c>
      <c r="AT70" s="12">
        <f t="shared" si="43"/>
        <v>0</v>
      </c>
      <c r="AU70" s="12">
        <f t="shared" si="43"/>
        <v>0</v>
      </c>
      <c r="AV70" s="12">
        <f t="shared" si="43"/>
        <v>0</v>
      </c>
      <c r="AW70" s="12">
        <f t="shared" si="43"/>
        <v>0</v>
      </c>
      <c r="AX70" s="12">
        <f t="shared" si="43"/>
        <v>0</v>
      </c>
      <c r="AY70" s="12">
        <f t="shared" si="43"/>
        <v>0</v>
      </c>
      <c r="AZ70" s="12">
        <f t="shared" si="43"/>
        <v>0</v>
      </c>
      <c r="BA70" s="12">
        <f t="shared" si="43"/>
        <v>0</v>
      </c>
      <c r="BB70" s="12">
        <f t="shared" si="43"/>
        <v>0</v>
      </c>
      <c r="BC70" s="12">
        <f t="shared" si="43"/>
        <v>0</v>
      </c>
      <c r="BD70" s="12">
        <f t="shared" si="43"/>
        <v>0</v>
      </c>
      <c r="BE70" s="12">
        <f t="shared" si="43"/>
        <v>0</v>
      </c>
      <c r="BF70" s="12">
        <f t="shared" si="43"/>
        <v>0</v>
      </c>
      <c r="BG70" s="12">
        <f t="shared" si="43"/>
        <v>0</v>
      </c>
      <c r="BH70" s="12">
        <f t="shared" si="43"/>
        <v>0</v>
      </c>
      <c r="BI70" s="12">
        <f t="shared" si="43"/>
        <v>0</v>
      </c>
      <c r="BJ70" s="12">
        <f t="shared" si="43"/>
        <v>0</v>
      </c>
      <c r="BK70" s="12">
        <f t="shared" si="43"/>
        <v>0</v>
      </c>
      <c r="BL70" s="12">
        <f t="shared" si="43"/>
        <v>0</v>
      </c>
      <c r="BM70" s="12">
        <f t="shared" si="43"/>
        <v>0</v>
      </c>
    </row>
    <row r="71" spans="1:65" ht="11.5" customHeight="1" collapsed="1" x14ac:dyDescent="0.25">
      <c r="D71" s="12"/>
      <c r="E71" s="12"/>
      <c r="F71" s="12" t="s">
        <v>1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</row>
    <row r="72" spans="1:65" ht="11.5" customHeight="1" x14ac:dyDescent="0.25">
      <c r="A72" s="5" t="s">
        <v>0</v>
      </c>
      <c r="B72" s="30" t="s">
        <v>28</v>
      </c>
      <c r="C72" s="30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ht="11.5" hidden="1" customHeight="1" outlineLevel="1" x14ac:dyDescent="0.2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</row>
    <row r="74" spans="1:65" ht="11.5" hidden="1" customHeight="1" outlineLevel="1" x14ac:dyDescent="0.25">
      <c r="A74" s="5" t="s">
        <v>0</v>
      </c>
      <c r="B74" s="31" t="s">
        <v>29</v>
      </c>
      <c r="C74" s="31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</row>
    <row r="75" spans="1:65" ht="11.5" hidden="1" customHeight="1" outlineLevel="1" x14ac:dyDescent="0.25">
      <c r="B75" s="3" t="s">
        <v>60</v>
      </c>
      <c r="D75" s="10">
        <f t="shared" ref="D75:D78" si="44">SUM(F75:BM75)</f>
        <v>78310384.591683045</v>
      </c>
      <c r="E75" s="12"/>
      <c r="F75" s="12">
        <f t="shared" ref="F75:AK75" si="45">F38</f>
        <v>-630000</v>
      </c>
      <c r="G75" s="12">
        <f t="shared" si="45"/>
        <v>-1050000</v>
      </c>
      <c r="H75" s="12">
        <f t="shared" si="45"/>
        <v>-61923.25</v>
      </c>
      <c r="I75" s="12">
        <f t="shared" si="45"/>
        <v>-550000</v>
      </c>
      <c r="J75" s="12">
        <f t="shared" si="45"/>
        <v>-550000</v>
      </c>
      <c r="K75" s="12">
        <f t="shared" si="45"/>
        <v>1905397.1017750003</v>
      </c>
      <c r="L75" s="12">
        <f t="shared" si="45"/>
        <v>-550000</v>
      </c>
      <c r="M75" s="12">
        <f t="shared" si="45"/>
        <v>-550000</v>
      </c>
      <c r="N75" s="12">
        <f t="shared" si="45"/>
        <v>3950406.5967635796</v>
      </c>
      <c r="O75" s="12">
        <f t="shared" si="45"/>
        <v>-550000</v>
      </c>
      <c r="P75" s="12">
        <f t="shared" si="45"/>
        <v>-550000</v>
      </c>
      <c r="Q75" s="12">
        <f t="shared" si="45"/>
        <v>5287173.9610139653</v>
      </c>
      <c r="R75" s="12">
        <f t="shared" si="45"/>
        <v>-550000</v>
      </c>
      <c r="S75" s="12">
        <f t="shared" si="45"/>
        <v>-550000</v>
      </c>
      <c r="T75" s="12">
        <f t="shared" si="45"/>
        <v>6232052.7010548627</v>
      </c>
      <c r="U75" s="12">
        <f t="shared" si="45"/>
        <v>-550000</v>
      </c>
      <c r="V75" s="12">
        <f t="shared" si="45"/>
        <v>-550000</v>
      </c>
      <c r="W75" s="12">
        <f t="shared" si="45"/>
        <v>6876122.4704209017</v>
      </c>
      <c r="X75" s="12">
        <f t="shared" si="45"/>
        <v>-550000</v>
      </c>
      <c r="Y75" s="12">
        <f t="shared" si="45"/>
        <v>-550000</v>
      </c>
      <c r="Z75" s="12">
        <f t="shared" si="45"/>
        <v>7303384.0226934822</v>
      </c>
      <c r="AA75" s="12">
        <f t="shared" si="45"/>
        <v>-550000</v>
      </c>
      <c r="AB75" s="12">
        <f t="shared" si="45"/>
        <v>-550000</v>
      </c>
      <c r="AC75" s="12">
        <f t="shared" si="45"/>
        <v>7571516.8430355508</v>
      </c>
      <c r="AD75" s="12">
        <f t="shared" si="45"/>
        <v>-550000</v>
      </c>
      <c r="AE75" s="12">
        <f t="shared" si="45"/>
        <v>-550000</v>
      </c>
      <c r="AF75" s="12">
        <f t="shared" si="45"/>
        <v>7742598.4433125928</v>
      </c>
      <c r="AG75" s="12">
        <f t="shared" si="45"/>
        <v>-550000</v>
      </c>
      <c r="AH75" s="12">
        <f t="shared" si="45"/>
        <v>-550000</v>
      </c>
      <c r="AI75" s="12">
        <f t="shared" si="45"/>
        <v>7856153.6152034998</v>
      </c>
      <c r="AJ75" s="12">
        <f t="shared" si="45"/>
        <v>-550000</v>
      </c>
      <c r="AK75" s="12">
        <f t="shared" si="45"/>
        <v>-550000</v>
      </c>
      <c r="AL75" s="12">
        <f t="shared" ref="AL75:BM75" si="46">AL38</f>
        <v>7954302.0864096107</v>
      </c>
      <c r="AM75" s="12">
        <f t="shared" si="46"/>
        <v>-550000</v>
      </c>
      <c r="AN75" s="12">
        <f t="shared" si="46"/>
        <v>-550000</v>
      </c>
      <c r="AO75" s="12">
        <f t="shared" si="46"/>
        <v>7266400</v>
      </c>
      <c r="AP75" s="12">
        <f t="shared" si="46"/>
        <v>-550000</v>
      </c>
      <c r="AQ75" s="12">
        <f t="shared" si="46"/>
        <v>-550000</v>
      </c>
      <c r="AR75" s="12">
        <f t="shared" si="46"/>
        <v>6316400</v>
      </c>
      <c r="AS75" s="12">
        <f t="shared" si="46"/>
        <v>-550000</v>
      </c>
      <c r="AT75" s="12">
        <f t="shared" si="46"/>
        <v>-550000</v>
      </c>
      <c r="AU75" s="12">
        <f t="shared" si="46"/>
        <v>5579200</v>
      </c>
      <c r="AV75" s="12">
        <f t="shared" si="46"/>
        <v>-550000</v>
      </c>
      <c r="AW75" s="12">
        <f t="shared" si="46"/>
        <v>-550000</v>
      </c>
      <c r="AX75" s="12">
        <f t="shared" si="46"/>
        <v>4895200</v>
      </c>
      <c r="AY75" s="12">
        <f t="shared" si="46"/>
        <v>-550000</v>
      </c>
      <c r="AZ75" s="12">
        <f t="shared" si="46"/>
        <v>-550000</v>
      </c>
      <c r="BA75" s="12">
        <f t="shared" si="46"/>
        <v>4211200</v>
      </c>
      <c r="BB75" s="12">
        <f t="shared" si="46"/>
        <v>-550000</v>
      </c>
      <c r="BC75" s="12">
        <f t="shared" si="46"/>
        <v>-550000</v>
      </c>
      <c r="BD75" s="12">
        <f t="shared" si="46"/>
        <v>3527200</v>
      </c>
      <c r="BE75" s="12">
        <f t="shared" si="46"/>
        <v>-550000</v>
      </c>
      <c r="BF75" s="12">
        <f t="shared" si="46"/>
        <v>-550000</v>
      </c>
      <c r="BG75" s="12">
        <f t="shared" si="46"/>
        <v>2843200</v>
      </c>
      <c r="BH75" s="12">
        <f t="shared" si="46"/>
        <v>-550000</v>
      </c>
      <c r="BI75" s="12">
        <f t="shared" si="46"/>
        <v>-550000</v>
      </c>
      <c r="BJ75" s="12">
        <f t="shared" si="46"/>
        <v>2159200</v>
      </c>
      <c r="BK75" s="12">
        <f t="shared" si="46"/>
        <v>-550000</v>
      </c>
      <c r="BL75" s="12">
        <f t="shared" si="46"/>
        <v>-550000</v>
      </c>
      <c r="BM75" s="12">
        <f t="shared" si="46"/>
        <v>1475200</v>
      </c>
    </row>
    <row r="76" spans="1:65" ht="11.5" hidden="1" customHeight="1" outlineLevel="1" x14ac:dyDescent="0.25">
      <c r="B76" s="3" t="s">
        <v>44</v>
      </c>
      <c r="D76" s="10">
        <f t="shared" si="44"/>
        <v>1180000</v>
      </c>
      <c r="E76" s="12"/>
      <c r="F76" s="12">
        <f t="shared" ref="F76:N76" si="47">-F33</f>
        <v>0</v>
      </c>
      <c r="G76" s="12">
        <f t="shared" si="47"/>
        <v>20000</v>
      </c>
      <c r="H76" s="12">
        <f t="shared" si="47"/>
        <v>20000</v>
      </c>
      <c r="I76" s="12">
        <f t="shared" si="47"/>
        <v>20000</v>
      </c>
      <c r="J76" s="12">
        <f t="shared" si="47"/>
        <v>20000</v>
      </c>
      <c r="K76" s="12">
        <f t="shared" si="47"/>
        <v>20000</v>
      </c>
      <c r="L76" s="12">
        <f t="shared" si="47"/>
        <v>20000</v>
      </c>
      <c r="M76" s="12">
        <f t="shared" si="47"/>
        <v>20000</v>
      </c>
      <c r="N76" s="12">
        <f t="shared" si="47"/>
        <v>20000</v>
      </c>
      <c r="O76" s="12">
        <f t="shared" ref="O76:BM76" si="48">-O33</f>
        <v>20000</v>
      </c>
      <c r="P76" s="12">
        <f t="shared" si="48"/>
        <v>20000</v>
      </c>
      <c r="Q76" s="12">
        <f t="shared" si="48"/>
        <v>20000</v>
      </c>
      <c r="R76" s="12">
        <f t="shared" si="48"/>
        <v>20000</v>
      </c>
      <c r="S76" s="12">
        <f t="shared" si="48"/>
        <v>20000</v>
      </c>
      <c r="T76" s="12">
        <f t="shared" si="48"/>
        <v>20000</v>
      </c>
      <c r="U76" s="12">
        <f t="shared" si="48"/>
        <v>20000</v>
      </c>
      <c r="V76" s="12">
        <f t="shared" si="48"/>
        <v>20000</v>
      </c>
      <c r="W76" s="12">
        <f t="shared" si="48"/>
        <v>20000</v>
      </c>
      <c r="X76" s="12">
        <f t="shared" si="48"/>
        <v>20000</v>
      </c>
      <c r="Y76" s="12">
        <f t="shared" si="48"/>
        <v>20000</v>
      </c>
      <c r="Z76" s="12">
        <f t="shared" si="48"/>
        <v>20000</v>
      </c>
      <c r="AA76" s="12">
        <f t="shared" si="48"/>
        <v>20000</v>
      </c>
      <c r="AB76" s="12">
        <f t="shared" si="48"/>
        <v>20000</v>
      </c>
      <c r="AC76" s="12">
        <f t="shared" si="48"/>
        <v>20000</v>
      </c>
      <c r="AD76" s="12">
        <f t="shared" si="48"/>
        <v>20000</v>
      </c>
      <c r="AE76" s="12">
        <f t="shared" si="48"/>
        <v>20000</v>
      </c>
      <c r="AF76" s="12">
        <f t="shared" si="48"/>
        <v>20000</v>
      </c>
      <c r="AG76" s="12">
        <f t="shared" si="48"/>
        <v>20000</v>
      </c>
      <c r="AH76" s="12">
        <f t="shared" si="48"/>
        <v>20000</v>
      </c>
      <c r="AI76" s="12">
        <f t="shared" si="48"/>
        <v>20000</v>
      </c>
      <c r="AJ76" s="12">
        <f t="shared" si="48"/>
        <v>20000</v>
      </c>
      <c r="AK76" s="12">
        <f t="shared" si="48"/>
        <v>20000</v>
      </c>
      <c r="AL76" s="12">
        <f t="shared" si="48"/>
        <v>20000</v>
      </c>
      <c r="AM76" s="12">
        <f t="shared" si="48"/>
        <v>20000</v>
      </c>
      <c r="AN76" s="12">
        <f t="shared" si="48"/>
        <v>20000</v>
      </c>
      <c r="AO76" s="12">
        <f t="shared" si="48"/>
        <v>20000</v>
      </c>
      <c r="AP76" s="12">
        <f t="shared" si="48"/>
        <v>20000</v>
      </c>
      <c r="AQ76" s="12">
        <f t="shared" si="48"/>
        <v>20000</v>
      </c>
      <c r="AR76" s="12">
        <f t="shared" si="48"/>
        <v>20000</v>
      </c>
      <c r="AS76" s="12">
        <f t="shared" si="48"/>
        <v>20000</v>
      </c>
      <c r="AT76" s="12">
        <f t="shared" si="48"/>
        <v>20000</v>
      </c>
      <c r="AU76" s="12">
        <f t="shared" si="48"/>
        <v>20000</v>
      </c>
      <c r="AV76" s="12">
        <f t="shared" si="48"/>
        <v>20000</v>
      </c>
      <c r="AW76" s="12">
        <f t="shared" si="48"/>
        <v>20000</v>
      </c>
      <c r="AX76" s="12">
        <f t="shared" si="48"/>
        <v>20000</v>
      </c>
      <c r="AY76" s="12">
        <f t="shared" si="48"/>
        <v>20000</v>
      </c>
      <c r="AZ76" s="12">
        <f t="shared" si="48"/>
        <v>20000</v>
      </c>
      <c r="BA76" s="12">
        <f t="shared" si="48"/>
        <v>20000</v>
      </c>
      <c r="BB76" s="12">
        <f t="shared" si="48"/>
        <v>20000</v>
      </c>
      <c r="BC76" s="12">
        <f t="shared" si="48"/>
        <v>20000</v>
      </c>
      <c r="BD76" s="12">
        <f t="shared" si="48"/>
        <v>20000</v>
      </c>
      <c r="BE76" s="12">
        <f t="shared" si="48"/>
        <v>20000</v>
      </c>
      <c r="BF76" s="12">
        <f t="shared" si="48"/>
        <v>20000</v>
      </c>
      <c r="BG76" s="12">
        <f t="shared" si="48"/>
        <v>20000</v>
      </c>
      <c r="BH76" s="12">
        <f t="shared" si="48"/>
        <v>20000</v>
      </c>
      <c r="BI76" s="12">
        <f t="shared" si="48"/>
        <v>20000</v>
      </c>
      <c r="BJ76" s="12">
        <f t="shared" si="48"/>
        <v>20000</v>
      </c>
      <c r="BK76" s="12">
        <f t="shared" si="48"/>
        <v>20000</v>
      </c>
      <c r="BL76" s="12">
        <f t="shared" si="48"/>
        <v>20000</v>
      </c>
      <c r="BM76" s="12">
        <f t="shared" si="48"/>
        <v>20000</v>
      </c>
    </row>
    <row r="77" spans="1:65" ht="11.5" hidden="1" customHeight="1" outlineLevel="1" x14ac:dyDescent="0.25">
      <c r="B77" s="3" t="s">
        <v>90</v>
      </c>
      <c r="D77" s="10">
        <f t="shared" si="44"/>
        <v>26500</v>
      </c>
      <c r="E77" s="12"/>
      <c r="F77" s="12">
        <f>F54-E54</f>
        <v>31500</v>
      </c>
      <c r="G77" s="12">
        <f t="shared" ref="G77:BM77" si="49">G54-F54</f>
        <v>20000</v>
      </c>
      <c r="H77" s="12">
        <f t="shared" si="49"/>
        <v>-25000</v>
      </c>
      <c r="I77" s="12">
        <f t="shared" si="49"/>
        <v>0</v>
      </c>
      <c r="J77" s="12">
        <f t="shared" si="49"/>
        <v>0</v>
      </c>
      <c r="K77" s="12">
        <f t="shared" si="49"/>
        <v>0</v>
      </c>
      <c r="L77" s="12">
        <f t="shared" si="49"/>
        <v>0</v>
      </c>
      <c r="M77" s="12">
        <f t="shared" si="49"/>
        <v>0</v>
      </c>
      <c r="N77" s="12">
        <f t="shared" si="49"/>
        <v>0</v>
      </c>
      <c r="O77" s="12">
        <f t="shared" si="49"/>
        <v>0</v>
      </c>
      <c r="P77" s="12">
        <f t="shared" si="49"/>
        <v>0</v>
      </c>
      <c r="Q77" s="12">
        <f t="shared" si="49"/>
        <v>0</v>
      </c>
      <c r="R77" s="12">
        <f t="shared" si="49"/>
        <v>0</v>
      </c>
      <c r="S77" s="12">
        <f t="shared" si="49"/>
        <v>0</v>
      </c>
      <c r="T77" s="12">
        <f t="shared" si="49"/>
        <v>0</v>
      </c>
      <c r="U77" s="12">
        <f t="shared" si="49"/>
        <v>0</v>
      </c>
      <c r="V77" s="12">
        <f t="shared" si="49"/>
        <v>0</v>
      </c>
      <c r="W77" s="12">
        <f t="shared" si="49"/>
        <v>0</v>
      </c>
      <c r="X77" s="12">
        <f t="shared" si="49"/>
        <v>0</v>
      </c>
      <c r="Y77" s="12">
        <f t="shared" si="49"/>
        <v>0</v>
      </c>
      <c r="Z77" s="12">
        <f t="shared" si="49"/>
        <v>0</v>
      </c>
      <c r="AA77" s="12">
        <f t="shared" si="49"/>
        <v>0</v>
      </c>
      <c r="AB77" s="12">
        <f t="shared" si="49"/>
        <v>0</v>
      </c>
      <c r="AC77" s="12">
        <f t="shared" si="49"/>
        <v>0</v>
      </c>
      <c r="AD77" s="12">
        <f t="shared" si="49"/>
        <v>0</v>
      </c>
      <c r="AE77" s="12">
        <f t="shared" si="49"/>
        <v>0</v>
      </c>
      <c r="AF77" s="12">
        <f t="shared" si="49"/>
        <v>0</v>
      </c>
      <c r="AG77" s="12">
        <f t="shared" si="49"/>
        <v>0</v>
      </c>
      <c r="AH77" s="12">
        <f t="shared" si="49"/>
        <v>0</v>
      </c>
      <c r="AI77" s="12">
        <f t="shared" si="49"/>
        <v>0</v>
      </c>
      <c r="AJ77" s="12">
        <f t="shared" si="49"/>
        <v>0</v>
      </c>
      <c r="AK77" s="12">
        <f t="shared" si="49"/>
        <v>0</v>
      </c>
      <c r="AL77" s="12">
        <f t="shared" si="49"/>
        <v>0</v>
      </c>
      <c r="AM77" s="12">
        <f t="shared" si="49"/>
        <v>0</v>
      </c>
      <c r="AN77" s="12">
        <f t="shared" si="49"/>
        <v>0</v>
      </c>
      <c r="AO77" s="12">
        <f t="shared" si="49"/>
        <v>0</v>
      </c>
      <c r="AP77" s="12">
        <f t="shared" si="49"/>
        <v>0</v>
      </c>
      <c r="AQ77" s="12">
        <f t="shared" si="49"/>
        <v>0</v>
      </c>
      <c r="AR77" s="12">
        <f t="shared" si="49"/>
        <v>0</v>
      </c>
      <c r="AS77" s="12">
        <f t="shared" si="49"/>
        <v>0</v>
      </c>
      <c r="AT77" s="12">
        <f t="shared" si="49"/>
        <v>0</v>
      </c>
      <c r="AU77" s="12">
        <f t="shared" si="49"/>
        <v>0</v>
      </c>
      <c r="AV77" s="12">
        <f t="shared" si="49"/>
        <v>0</v>
      </c>
      <c r="AW77" s="12">
        <f t="shared" si="49"/>
        <v>0</v>
      </c>
      <c r="AX77" s="12">
        <f t="shared" si="49"/>
        <v>0</v>
      </c>
      <c r="AY77" s="12">
        <f t="shared" si="49"/>
        <v>0</v>
      </c>
      <c r="AZ77" s="12">
        <f t="shared" si="49"/>
        <v>0</v>
      </c>
      <c r="BA77" s="12">
        <f t="shared" si="49"/>
        <v>0</v>
      </c>
      <c r="BB77" s="12">
        <f t="shared" si="49"/>
        <v>0</v>
      </c>
      <c r="BC77" s="12">
        <f t="shared" si="49"/>
        <v>0</v>
      </c>
      <c r="BD77" s="12">
        <f t="shared" si="49"/>
        <v>0</v>
      </c>
      <c r="BE77" s="12">
        <f t="shared" si="49"/>
        <v>0</v>
      </c>
      <c r="BF77" s="12">
        <f t="shared" si="49"/>
        <v>0</v>
      </c>
      <c r="BG77" s="12">
        <f t="shared" si="49"/>
        <v>0</v>
      </c>
      <c r="BH77" s="12">
        <f t="shared" si="49"/>
        <v>0</v>
      </c>
      <c r="BI77" s="12">
        <f t="shared" si="49"/>
        <v>0</v>
      </c>
      <c r="BJ77" s="12">
        <f t="shared" si="49"/>
        <v>0</v>
      </c>
      <c r="BK77" s="12">
        <f t="shared" si="49"/>
        <v>0</v>
      </c>
      <c r="BL77" s="12">
        <f t="shared" si="49"/>
        <v>0</v>
      </c>
      <c r="BM77" s="12">
        <f t="shared" si="49"/>
        <v>0</v>
      </c>
    </row>
    <row r="78" spans="1:65" ht="11.5" hidden="1" customHeight="1" outlineLevel="1" x14ac:dyDescent="0.25">
      <c r="B78" s="3" t="s">
        <v>89</v>
      </c>
      <c r="D78" s="10">
        <f t="shared" si="44"/>
        <v>-126000</v>
      </c>
      <c r="E78" s="12"/>
      <c r="F78" s="12">
        <f>-(F45-E45)</f>
        <v>0</v>
      </c>
      <c r="G78" s="12">
        <f t="shared" ref="G78:BM78" si="50">-(G45-F45)</f>
        <v>0</v>
      </c>
      <c r="H78" s="12">
        <f t="shared" si="50"/>
        <v>-25688.25</v>
      </c>
      <c r="I78" s="12">
        <f t="shared" si="50"/>
        <v>25688.25</v>
      </c>
      <c r="J78" s="12">
        <f t="shared" si="50"/>
        <v>0</v>
      </c>
      <c r="K78" s="12">
        <f t="shared" si="50"/>
        <v>-154302.44090625001</v>
      </c>
      <c r="L78" s="12">
        <f t="shared" si="50"/>
        <v>154302.44090625001</v>
      </c>
      <c r="M78" s="12">
        <f t="shared" si="50"/>
        <v>0</v>
      </c>
      <c r="N78" s="12">
        <f t="shared" si="50"/>
        <v>-288842.53926076181</v>
      </c>
      <c r="O78" s="12">
        <f t="shared" si="50"/>
        <v>288842.53926076181</v>
      </c>
      <c r="P78" s="12">
        <f t="shared" si="50"/>
        <v>0</v>
      </c>
      <c r="Q78" s="12">
        <f t="shared" si="50"/>
        <v>-376787.76059302408</v>
      </c>
      <c r="R78" s="12">
        <f t="shared" si="50"/>
        <v>376787.76059302408</v>
      </c>
      <c r="S78" s="12">
        <f t="shared" si="50"/>
        <v>0</v>
      </c>
      <c r="T78" s="12">
        <f t="shared" si="50"/>
        <v>-438950.83559571469</v>
      </c>
      <c r="U78" s="12">
        <f t="shared" si="50"/>
        <v>438950.83559571469</v>
      </c>
      <c r="V78" s="12">
        <f t="shared" si="50"/>
        <v>0</v>
      </c>
      <c r="W78" s="12">
        <f t="shared" si="50"/>
        <v>-481323.84673821722</v>
      </c>
      <c r="X78" s="12">
        <f t="shared" si="50"/>
        <v>481323.84673821722</v>
      </c>
      <c r="Y78" s="12">
        <f t="shared" si="50"/>
        <v>0</v>
      </c>
      <c r="Z78" s="12">
        <f t="shared" si="50"/>
        <v>-509433.15938772913</v>
      </c>
      <c r="AA78" s="12">
        <f t="shared" si="50"/>
        <v>509433.15938772913</v>
      </c>
      <c r="AB78" s="12">
        <f t="shared" si="50"/>
        <v>0</v>
      </c>
      <c r="AC78" s="12">
        <f t="shared" si="50"/>
        <v>-527073.47651549673</v>
      </c>
      <c r="AD78" s="12">
        <f t="shared" si="50"/>
        <v>527073.47651549673</v>
      </c>
      <c r="AE78" s="12">
        <f t="shared" si="50"/>
        <v>0</v>
      </c>
      <c r="AF78" s="12">
        <f t="shared" si="50"/>
        <v>-538328.84495477588</v>
      </c>
      <c r="AG78" s="12">
        <f t="shared" si="50"/>
        <v>538328.84495477588</v>
      </c>
      <c r="AH78" s="12">
        <f t="shared" si="50"/>
        <v>0</v>
      </c>
      <c r="AI78" s="12">
        <f t="shared" si="50"/>
        <v>-545799.57994759863</v>
      </c>
      <c r="AJ78" s="12">
        <f t="shared" si="50"/>
        <v>545799.57994759863</v>
      </c>
      <c r="AK78" s="12">
        <f t="shared" si="50"/>
        <v>0</v>
      </c>
      <c r="AL78" s="12">
        <f t="shared" si="50"/>
        <v>-552256.71621115867</v>
      </c>
      <c r="AM78" s="12">
        <f t="shared" si="50"/>
        <v>552256.71621115867</v>
      </c>
      <c r="AN78" s="12">
        <f t="shared" si="50"/>
        <v>0</v>
      </c>
      <c r="AO78" s="12">
        <f t="shared" si="50"/>
        <v>-507000</v>
      </c>
      <c r="AP78" s="12">
        <f t="shared" si="50"/>
        <v>507000</v>
      </c>
      <c r="AQ78" s="12">
        <f t="shared" si="50"/>
        <v>0</v>
      </c>
      <c r="AR78" s="12">
        <f t="shared" si="50"/>
        <v>-444500</v>
      </c>
      <c r="AS78" s="12">
        <f t="shared" si="50"/>
        <v>444500</v>
      </c>
      <c r="AT78" s="12">
        <f t="shared" si="50"/>
        <v>0</v>
      </c>
      <c r="AU78" s="12">
        <f t="shared" si="50"/>
        <v>-396000</v>
      </c>
      <c r="AV78" s="12">
        <f t="shared" si="50"/>
        <v>396000</v>
      </c>
      <c r="AW78" s="12">
        <f t="shared" si="50"/>
        <v>0</v>
      </c>
      <c r="AX78" s="12">
        <f t="shared" si="50"/>
        <v>-351000</v>
      </c>
      <c r="AY78" s="12">
        <f t="shared" si="50"/>
        <v>351000</v>
      </c>
      <c r="AZ78" s="12">
        <f t="shared" si="50"/>
        <v>0</v>
      </c>
      <c r="BA78" s="12">
        <f t="shared" si="50"/>
        <v>-306000</v>
      </c>
      <c r="BB78" s="12">
        <f t="shared" si="50"/>
        <v>306000</v>
      </c>
      <c r="BC78" s="12">
        <f t="shared" si="50"/>
        <v>0</v>
      </c>
      <c r="BD78" s="12">
        <f t="shared" si="50"/>
        <v>-261000</v>
      </c>
      <c r="BE78" s="12">
        <f t="shared" si="50"/>
        <v>261000</v>
      </c>
      <c r="BF78" s="12">
        <f t="shared" si="50"/>
        <v>0</v>
      </c>
      <c r="BG78" s="12">
        <f t="shared" si="50"/>
        <v>-216000</v>
      </c>
      <c r="BH78" s="12">
        <f t="shared" si="50"/>
        <v>216000</v>
      </c>
      <c r="BI78" s="12">
        <f t="shared" si="50"/>
        <v>0</v>
      </c>
      <c r="BJ78" s="12">
        <f t="shared" si="50"/>
        <v>-171000</v>
      </c>
      <c r="BK78" s="12">
        <f t="shared" si="50"/>
        <v>171000</v>
      </c>
      <c r="BL78" s="12">
        <f t="shared" si="50"/>
        <v>0</v>
      </c>
      <c r="BM78" s="12">
        <f t="shared" si="50"/>
        <v>-126000</v>
      </c>
    </row>
    <row r="79" spans="1:65" ht="11.5" hidden="1" customHeight="1" outlineLevel="1" x14ac:dyDescent="0.25">
      <c r="B79" s="34" t="s">
        <v>30</v>
      </c>
      <c r="C79" s="32"/>
      <c r="D79" s="33">
        <f>SUM(F79:BM79)</f>
        <v>79390884.59168303</v>
      </c>
      <c r="E79" s="33"/>
      <c r="F79" s="33">
        <f>SUM(F75:F78)</f>
        <v>-598500</v>
      </c>
      <c r="G79" s="33">
        <f t="shared" ref="G79:BM79" si="51">SUM(G75:G78)</f>
        <v>-1010000</v>
      </c>
      <c r="H79" s="33">
        <f t="shared" si="51"/>
        <v>-92611.5</v>
      </c>
      <c r="I79" s="33">
        <f t="shared" si="51"/>
        <v>-504311.75</v>
      </c>
      <c r="J79" s="33">
        <f t="shared" si="51"/>
        <v>-530000</v>
      </c>
      <c r="K79" s="33">
        <f t="shared" si="51"/>
        <v>1771094.6608687504</v>
      </c>
      <c r="L79" s="33">
        <f t="shared" si="51"/>
        <v>-375697.55909374997</v>
      </c>
      <c r="M79" s="33">
        <f t="shared" si="51"/>
        <v>-530000</v>
      </c>
      <c r="N79" s="33">
        <f t="shared" si="51"/>
        <v>3681564.0575028178</v>
      </c>
      <c r="O79" s="33">
        <f t="shared" si="51"/>
        <v>-241157.46073923819</v>
      </c>
      <c r="P79" s="33">
        <f t="shared" si="51"/>
        <v>-530000</v>
      </c>
      <c r="Q79" s="33">
        <f t="shared" si="51"/>
        <v>4930386.2004209412</v>
      </c>
      <c r="R79" s="33">
        <f t="shared" si="51"/>
        <v>-153212.23940697592</v>
      </c>
      <c r="S79" s="33">
        <f t="shared" si="51"/>
        <v>-530000</v>
      </c>
      <c r="T79" s="33">
        <f t="shared" si="51"/>
        <v>5813101.8654591478</v>
      </c>
      <c r="U79" s="33">
        <f t="shared" si="51"/>
        <v>-91049.164404285315</v>
      </c>
      <c r="V79" s="33">
        <f t="shared" si="51"/>
        <v>-530000</v>
      </c>
      <c r="W79" s="33">
        <f t="shared" si="51"/>
        <v>6414798.6236826843</v>
      </c>
      <c r="X79" s="33">
        <f t="shared" si="51"/>
        <v>-48676.153261782776</v>
      </c>
      <c r="Y79" s="33">
        <f t="shared" si="51"/>
        <v>-530000</v>
      </c>
      <c r="Z79" s="33">
        <f t="shared" si="51"/>
        <v>6813950.8633057531</v>
      </c>
      <c r="AA79" s="33">
        <f t="shared" si="51"/>
        <v>-20566.840612270869</v>
      </c>
      <c r="AB79" s="33">
        <f t="shared" si="51"/>
        <v>-530000</v>
      </c>
      <c r="AC79" s="33">
        <f t="shared" si="51"/>
        <v>7064443.3665200537</v>
      </c>
      <c r="AD79" s="33">
        <f t="shared" si="51"/>
        <v>-2926.5234845032683</v>
      </c>
      <c r="AE79" s="33">
        <f t="shared" si="51"/>
        <v>-530000</v>
      </c>
      <c r="AF79" s="33">
        <f t="shared" si="51"/>
        <v>7224269.5983578172</v>
      </c>
      <c r="AG79" s="33">
        <f t="shared" si="51"/>
        <v>8328.8449547758792</v>
      </c>
      <c r="AH79" s="33">
        <f t="shared" si="51"/>
        <v>-530000</v>
      </c>
      <c r="AI79" s="33">
        <f t="shared" si="51"/>
        <v>7330354.0352559015</v>
      </c>
      <c r="AJ79" s="33">
        <f t="shared" si="51"/>
        <v>15799.579947598628</v>
      </c>
      <c r="AK79" s="33">
        <f t="shared" si="51"/>
        <v>-530000</v>
      </c>
      <c r="AL79" s="33">
        <f t="shared" si="51"/>
        <v>7422045.3701984519</v>
      </c>
      <c r="AM79" s="33">
        <f t="shared" si="51"/>
        <v>22256.716211158666</v>
      </c>
      <c r="AN79" s="33">
        <f t="shared" si="51"/>
        <v>-530000</v>
      </c>
      <c r="AO79" s="33">
        <f t="shared" si="51"/>
        <v>6779400</v>
      </c>
      <c r="AP79" s="33">
        <f t="shared" si="51"/>
        <v>-23000</v>
      </c>
      <c r="AQ79" s="33">
        <f t="shared" si="51"/>
        <v>-530000</v>
      </c>
      <c r="AR79" s="33">
        <f t="shared" si="51"/>
        <v>5891900</v>
      </c>
      <c r="AS79" s="33">
        <f t="shared" si="51"/>
        <v>-85500</v>
      </c>
      <c r="AT79" s="33">
        <f t="shared" si="51"/>
        <v>-530000</v>
      </c>
      <c r="AU79" s="33">
        <f t="shared" si="51"/>
        <v>5203200</v>
      </c>
      <c r="AV79" s="33">
        <f t="shared" si="51"/>
        <v>-134000</v>
      </c>
      <c r="AW79" s="33">
        <f t="shared" si="51"/>
        <v>-530000</v>
      </c>
      <c r="AX79" s="33">
        <f t="shared" si="51"/>
        <v>4564200</v>
      </c>
      <c r="AY79" s="33">
        <f t="shared" si="51"/>
        <v>-179000</v>
      </c>
      <c r="AZ79" s="33">
        <f t="shared" si="51"/>
        <v>-530000</v>
      </c>
      <c r="BA79" s="33">
        <f t="shared" si="51"/>
        <v>3925200</v>
      </c>
      <c r="BB79" s="33">
        <f t="shared" si="51"/>
        <v>-224000</v>
      </c>
      <c r="BC79" s="33">
        <f t="shared" si="51"/>
        <v>-530000</v>
      </c>
      <c r="BD79" s="33">
        <f t="shared" si="51"/>
        <v>3286200</v>
      </c>
      <c r="BE79" s="33">
        <f t="shared" si="51"/>
        <v>-269000</v>
      </c>
      <c r="BF79" s="33">
        <f t="shared" si="51"/>
        <v>-530000</v>
      </c>
      <c r="BG79" s="33">
        <f t="shared" si="51"/>
        <v>2647200</v>
      </c>
      <c r="BH79" s="33">
        <f t="shared" si="51"/>
        <v>-314000</v>
      </c>
      <c r="BI79" s="33">
        <f t="shared" si="51"/>
        <v>-530000</v>
      </c>
      <c r="BJ79" s="33">
        <f t="shared" si="51"/>
        <v>2008200</v>
      </c>
      <c r="BK79" s="33">
        <f t="shared" si="51"/>
        <v>-359000</v>
      </c>
      <c r="BL79" s="33">
        <f t="shared" si="51"/>
        <v>-530000</v>
      </c>
      <c r="BM79" s="33">
        <f t="shared" si="51"/>
        <v>1369200</v>
      </c>
    </row>
    <row r="80" spans="1:65" ht="11.5" hidden="1" customHeight="1" outlineLevel="1" x14ac:dyDescent="0.2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</row>
    <row r="81" spans="1:65" ht="11.5" hidden="1" customHeight="1" outlineLevel="1" x14ac:dyDescent="0.25">
      <c r="A81" s="5" t="s">
        <v>0</v>
      </c>
      <c r="B81" s="31" t="s">
        <v>31</v>
      </c>
      <c r="C81" s="31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</row>
    <row r="82" spans="1:65" ht="11.5" hidden="1" customHeight="1" outlineLevel="1" x14ac:dyDescent="0.25">
      <c r="B82" s="3" t="s">
        <v>32</v>
      </c>
      <c r="D82" s="10">
        <f t="shared" ref="D82:D83" si="52">SUM(F82:BM82)</f>
        <v>0</v>
      </c>
      <c r="E82" s="12"/>
      <c r="F82" s="12">
        <f>F123</f>
        <v>0</v>
      </c>
      <c r="G82" s="12">
        <f t="shared" ref="G82:BM82" si="53">G123</f>
        <v>0</v>
      </c>
      <c r="H82" s="12">
        <f t="shared" si="53"/>
        <v>0</v>
      </c>
      <c r="I82" s="12">
        <f t="shared" si="53"/>
        <v>0</v>
      </c>
      <c r="J82" s="12">
        <f t="shared" si="53"/>
        <v>0</v>
      </c>
      <c r="K82" s="12">
        <f t="shared" si="53"/>
        <v>0</v>
      </c>
      <c r="L82" s="12">
        <f t="shared" si="53"/>
        <v>0</v>
      </c>
      <c r="M82" s="12">
        <f t="shared" si="53"/>
        <v>0</v>
      </c>
      <c r="N82" s="12">
        <f t="shared" si="53"/>
        <v>0</v>
      </c>
      <c r="O82" s="12">
        <f t="shared" si="53"/>
        <v>0</v>
      </c>
      <c r="P82" s="12">
        <f t="shared" si="53"/>
        <v>0</v>
      </c>
      <c r="Q82" s="12">
        <f t="shared" si="53"/>
        <v>0</v>
      </c>
      <c r="R82" s="12">
        <f t="shared" si="53"/>
        <v>0</v>
      </c>
      <c r="S82" s="12">
        <f t="shared" si="53"/>
        <v>0</v>
      </c>
      <c r="T82" s="12">
        <f t="shared" si="53"/>
        <v>0</v>
      </c>
      <c r="U82" s="12">
        <f t="shared" si="53"/>
        <v>0</v>
      </c>
      <c r="V82" s="12">
        <f t="shared" si="53"/>
        <v>0</v>
      </c>
      <c r="W82" s="12">
        <f t="shared" si="53"/>
        <v>0</v>
      </c>
      <c r="X82" s="12">
        <f t="shared" si="53"/>
        <v>0</v>
      </c>
      <c r="Y82" s="12">
        <f t="shared" si="53"/>
        <v>0</v>
      </c>
      <c r="Z82" s="12">
        <f t="shared" si="53"/>
        <v>0</v>
      </c>
      <c r="AA82" s="12">
        <f t="shared" si="53"/>
        <v>0</v>
      </c>
      <c r="AB82" s="12">
        <f t="shared" si="53"/>
        <v>0</v>
      </c>
      <c r="AC82" s="12">
        <f t="shared" si="53"/>
        <v>0</v>
      </c>
      <c r="AD82" s="12">
        <f t="shared" si="53"/>
        <v>0</v>
      </c>
      <c r="AE82" s="12">
        <f t="shared" si="53"/>
        <v>0</v>
      </c>
      <c r="AF82" s="12">
        <f t="shared" si="53"/>
        <v>0</v>
      </c>
      <c r="AG82" s="12">
        <f t="shared" si="53"/>
        <v>0</v>
      </c>
      <c r="AH82" s="12">
        <f t="shared" si="53"/>
        <v>0</v>
      </c>
      <c r="AI82" s="12">
        <f t="shared" si="53"/>
        <v>0</v>
      </c>
      <c r="AJ82" s="12">
        <f t="shared" si="53"/>
        <v>0</v>
      </c>
      <c r="AK82" s="12">
        <f t="shared" si="53"/>
        <v>0</v>
      </c>
      <c r="AL82" s="12">
        <f t="shared" si="53"/>
        <v>0</v>
      </c>
      <c r="AM82" s="12">
        <f t="shared" si="53"/>
        <v>0</v>
      </c>
      <c r="AN82" s="12">
        <f t="shared" si="53"/>
        <v>0</v>
      </c>
      <c r="AO82" s="12">
        <f t="shared" si="53"/>
        <v>0</v>
      </c>
      <c r="AP82" s="12">
        <f t="shared" si="53"/>
        <v>0</v>
      </c>
      <c r="AQ82" s="12">
        <f t="shared" si="53"/>
        <v>0</v>
      </c>
      <c r="AR82" s="12">
        <f t="shared" si="53"/>
        <v>0</v>
      </c>
      <c r="AS82" s="12">
        <f t="shared" si="53"/>
        <v>0</v>
      </c>
      <c r="AT82" s="12">
        <f t="shared" si="53"/>
        <v>0</v>
      </c>
      <c r="AU82" s="12">
        <f t="shared" si="53"/>
        <v>0</v>
      </c>
      <c r="AV82" s="12">
        <f t="shared" si="53"/>
        <v>0</v>
      </c>
      <c r="AW82" s="12">
        <f t="shared" si="53"/>
        <v>0</v>
      </c>
      <c r="AX82" s="12">
        <f t="shared" si="53"/>
        <v>0</v>
      </c>
      <c r="AY82" s="12">
        <f t="shared" si="53"/>
        <v>0</v>
      </c>
      <c r="AZ82" s="12">
        <f t="shared" si="53"/>
        <v>0</v>
      </c>
      <c r="BA82" s="12">
        <f t="shared" si="53"/>
        <v>0</v>
      </c>
      <c r="BB82" s="12">
        <f t="shared" si="53"/>
        <v>0</v>
      </c>
      <c r="BC82" s="12">
        <f t="shared" si="53"/>
        <v>0</v>
      </c>
      <c r="BD82" s="12">
        <f t="shared" si="53"/>
        <v>0</v>
      </c>
      <c r="BE82" s="12">
        <f t="shared" si="53"/>
        <v>0</v>
      </c>
      <c r="BF82" s="12">
        <f t="shared" si="53"/>
        <v>0</v>
      </c>
      <c r="BG82" s="12">
        <f t="shared" si="53"/>
        <v>0</v>
      </c>
      <c r="BH82" s="12">
        <f t="shared" si="53"/>
        <v>0</v>
      </c>
      <c r="BI82" s="12">
        <f t="shared" si="53"/>
        <v>0</v>
      </c>
      <c r="BJ82" s="12">
        <f t="shared" si="53"/>
        <v>0</v>
      </c>
      <c r="BK82" s="12">
        <f t="shared" si="53"/>
        <v>0</v>
      </c>
      <c r="BL82" s="12">
        <f t="shared" si="53"/>
        <v>0</v>
      </c>
      <c r="BM82" s="12">
        <f t="shared" si="53"/>
        <v>0</v>
      </c>
    </row>
    <row r="83" spans="1:65" ht="11.5" hidden="1" customHeight="1" outlineLevel="1" x14ac:dyDescent="0.25">
      <c r="B83" s="3" t="s">
        <v>33</v>
      </c>
      <c r="D83" s="10">
        <f t="shared" si="52"/>
        <v>0</v>
      </c>
      <c r="E83" s="12"/>
      <c r="F83" s="12">
        <f>-F126*$C$128</f>
        <v>0</v>
      </c>
      <c r="G83" s="12">
        <f t="shared" ref="G83:BM83" si="54">-G126*$C$128</f>
        <v>0</v>
      </c>
      <c r="H83" s="12">
        <f t="shared" si="54"/>
        <v>0</v>
      </c>
      <c r="I83" s="12">
        <f t="shared" si="54"/>
        <v>0</v>
      </c>
      <c r="J83" s="12">
        <f t="shared" si="54"/>
        <v>0</v>
      </c>
      <c r="K83" s="12">
        <f t="shared" si="54"/>
        <v>0</v>
      </c>
      <c r="L83" s="12">
        <f t="shared" si="54"/>
        <v>0</v>
      </c>
      <c r="M83" s="12">
        <f t="shared" si="54"/>
        <v>0</v>
      </c>
      <c r="N83" s="12">
        <f t="shared" si="54"/>
        <v>0</v>
      </c>
      <c r="O83" s="12">
        <f t="shared" si="54"/>
        <v>0</v>
      </c>
      <c r="P83" s="12">
        <f t="shared" si="54"/>
        <v>0</v>
      </c>
      <c r="Q83" s="12">
        <f t="shared" si="54"/>
        <v>0</v>
      </c>
      <c r="R83" s="12">
        <f t="shared" si="54"/>
        <v>0</v>
      </c>
      <c r="S83" s="12">
        <f t="shared" si="54"/>
        <v>0</v>
      </c>
      <c r="T83" s="12">
        <f t="shared" si="54"/>
        <v>0</v>
      </c>
      <c r="U83" s="12">
        <f t="shared" si="54"/>
        <v>0</v>
      </c>
      <c r="V83" s="12">
        <f t="shared" si="54"/>
        <v>0</v>
      </c>
      <c r="W83" s="12">
        <f t="shared" si="54"/>
        <v>0</v>
      </c>
      <c r="X83" s="12">
        <f t="shared" si="54"/>
        <v>0</v>
      </c>
      <c r="Y83" s="12">
        <f t="shared" si="54"/>
        <v>0</v>
      </c>
      <c r="Z83" s="12">
        <f t="shared" si="54"/>
        <v>0</v>
      </c>
      <c r="AA83" s="12">
        <f t="shared" si="54"/>
        <v>0</v>
      </c>
      <c r="AB83" s="12">
        <f t="shared" si="54"/>
        <v>0</v>
      </c>
      <c r="AC83" s="12">
        <f t="shared" si="54"/>
        <v>0</v>
      </c>
      <c r="AD83" s="12">
        <f t="shared" si="54"/>
        <v>0</v>
      </c>
      <c r="AE83" s="12">
        <f t="shared" si="54"/>
        <v>0</v>
      </c>
      <c r="AF83" s="12">
        <f t="shared" si="54"/>
        <v>0</v>
      </c>
      <c r="AG83" s="12">
        <f t="shared" si="54"/>
        <v>0</v>
      </c>
      <c r="AH83" s="12">
        <f t="shared" si="54"/>
        <v>0</v>
      </c>
      <c r="AI83" s="12">
        <f t="shared" si="54"/>
        <v>0</v>
      </c>
      <c r="AJ83" s="12">
        <f t="shared" si="54"/>
        <v>0</v>
      </c>
      <c r="AK83" s="12">
        <f t="shared" si="54"/>
        <v>0</v>
      </c>
      <c r="AL83" s="12">
        <f t="shared" si="54"/>
        <v>0</v>
      </c>
      <c r="AM83" s="12">
        <f t="shared" si="54"/>
        <v>0</v>
      </c>
      <c r="AN83" s="12">
        <f t="shared" si="54"/>
        <v>0</v>
      </c>
      <c r="AO83" s="12">
        <f t="shared" si="54"/>
        <v>0</v>
      </c>
      <c r="AP83" s="12">
        <f t="shared" si="54"/>
        <v>0</v>
      </c>
      <c r="AQ83" s="12">
        <f t="shared" si="54"/>
        <v>0</v>
      </c>
      <c r="AR83" s="12">
        <f t="shared" si="54"/>
        <v>0</v>
      </c>
      <c r="AS83" s="12">
        <f t="shared" si="54"/>
        <v>0</v>
      </c>
      <c r="AT83" s="12">
        <f t="shared" si="54"/>
        <v>0</v>
      </c>
      <c r="AU83" s="12">
        <f t="shared" si="54"/>
        <v>0</v>
      </c>
      <c r="AV83" s="12">
        <f t="shared" si="54"/>
        <v>0</v>
      </c>
      <c r="AW83" s="12">
        <f t="shared" si="54"/>
        <v>0</v>
      </c>
      <c r="AX83" s="12">
        <f t="shared" si="54"/>
        <v>0</v>
      </c>
      <c r="AY83" s="12">
        <f t="shared" si="54"/>
        <v>0</v>
      </c>
      <c r="AZ83" s="12">
        <f t="shared" si="54"/>
        <v>0</v>
      </c>
      <c r="BA83" s="12">
        <f t="shared" si="54"/>
        <v>0</v>
      </c>
      <c r="BB83" s="12">
        <f t="shared" si="54"/>
        <v>0</v>
      </c>
      <c r="BC83" s="12">
        <f t="shared" si="54"/>
        <v>0</v>
      </c>
      <c r="BD83" s="12">
        <f t="shared" si="54"/>
        <v>0</v>
      </c>
      <c r="BE83" s="12">
        <f t="shared" si="54"/>
        <v>0</v>
      </c>
      <c r="BF83" s="12">
        <f t="shared" si="54"/>
        <v>0</v>
      </c>
      <c r="BG83" s="12">
        <f t="shared" si="54"/>
        <v>0</v>
      </c>
      <c r="BH83" s="12">
        <f t="shared" si="54"/>
        <v>0</v>
      </c>
      <c r="BI83" s="12">
        <f t="shared" si="54"/>
        <v>0</v>
      </c>
      <c r="BJ83" s="12">
        <f t="shared" si="54"/>
        <v>0</v>
      </c>
      <c r="BK83" s="12">
        <f t="shared" si="54"/>
        <v>0</v>
      </c>
      <c r="BL83" s="12">
        <f t="shared" si="54"/>
        <v>0</v>
      </c>
      <c r="BM83" s="12">
        <f t="shared" si="54"/>
        <v>0</v>
      </c>
    </row>
    <row r="84" spans="1:65" ht="11.5" hidden="1" customHeight="1" outlineLevel="1" x14ac:dyDescent="0.25">
      <c r="B84" s="3" t="s">
        <v>48</v>
      </c>
      <c r="D84" s="10">
        <f>SUM(F84:BM84)</f>
        <v>0</v>
      </c>
      <c r="E84" s="12"/>
      <c r="F84" s="12">
        <f>F113</f>
        <v>0</v>
      </c>
      <c r="G84" s="12">
        <f t="shared" ref="G84:BM84" si="55">G113</f>
        <v>0</v>
      </c>
      <c r="H84" s="12">
        <f t="shared" si="55"/>
        <v>0</v>
      </c>
      <c r="I84" s="12">
        <f t="shared" si="55"/>
        <v>0</v>
      </c>
      <c r="J84" s="12">
        <f t="shared" si="55"/>
        <v>0</v>
      </c>
      <c r="K84" s="12">
        <f t="shared" si="55"/>
        <v>0</v>
      </c>
      <c r="L84" s="12">
        <f t="shared" si="55"/>
        <v>0</v>
      </c>
      <c r="M84" s="12">
        <f t="shared" si="55"/>
        <v>0</v>
      </c>
      <c r="N84" s="12">
        <f t="shared" si="55"/>
        <v>0</v>
      </c>
      <c r="O84" s="12">
        <f t="shared" si="55"/>
        <v>0</v>
      </c>
      <c r="P84" s="12">
        <f t="shared" si="55"/>
        <v>0</v>
      </c>
      <c r="Q84" s="12">
        <f t="shared" si="55"/>
        <v>0</v>
      </c>
      <c r="R84" s="12">
        <f t="shared" si="55"/>
        <v>0</v>
      </c>
      <c r="S84" s="12">
        <f t="shared" si="55"/>
        <v>0</v>
      </c>
      <c r="T84" s="12">
        <f t="shared" si="55"/>
        <v>0</v>
      </c>
      <c r="U84" s="12">
        <f t="shared" si="55"/>
        <v>0</v>
      </c>
      <c r="V84" s="12">
        <f t="shared" si="55"/>
        <v>0</v>
      </c>
      <c r="W84" s="12">
        <f t="shared" si="55"/>
        <v>0</v>
      </c>
      <c r="X84" s="12">
        <f t="shared" si="55"/>
        <v>0</v>
      </c>
      <c r="Y84" s="12">
        <f t="shared" si="55"/>
        <v>0</v>
      </c>
      <c r="Z84" s="12">
        <f t="shared" si="55"/>
        <v>0</v>
      </c>
      <c r="AA84" s="12">
        <f t="shared" si="55"/>
        <v>0</v>
      </c>
      <c r="AB84" s="12">
        <f t="shared" si="55"/>
        <v>0</v>
      </c>
      <c r="AC84" s="12">
        <f t="shared" si="55"/>
        <v>0</v>
      </c>
      <c r="AD84" s="12">
        <f t="shared" si="55"/>
        <v>0</v>
      </c>
      <c r="AE84" s="12">
        <f t="shared" si="55"/>
        <v>0</v>
      </c>
      <c r="AF84" s="12">
        <f t="shared" si="55"/>
        <v>0</v>
      </c>
      <c r="AG84" s="12">
        <f t="shared" si="55"/>
        <v>0</v>
      </c>
      <c r="AH84" s="12">
        <f t="shared" si="55"/>
        <v>0</v>
      </c>
      <c r="AI84" s="12">
        <f t="shared" si="55"/>
        <v>0</v>
      </c>
      <c r="AJ84" s="12">
        <f t="shared" si="55"/>
        <v>0</v>
      </c>
      <c r="AK84" s="12">
        <f t="shared" si="55"/>
        <v>0</v>
      </c>
      <c r="AL84" s="12">
        <f t="shared" si="55"/>
        <v>0</v>
      </c>
      <c r="AM84" s="12">
        <f t="shared" si="55"/>
        <v>0</v>
      </c>
      <c r="AN84" s="12">
        <f t="shared" si="55"/>
        <v>0</v>
      </c>
      <c r="AO84" s="12">
        <f t="shared" si="55"/>
        <v>0</v>
      </c>
      <c r="AP84" s="12">
        <f t="shared" si="55"/>
        <v>0</v>
      </c>
      <c r="AQ84" s="12">
        <f t="shared" si="55"/>
        <v>0</v>
      </c>
      <c r="AR84" s="12">
        <f t="shared" si="55"/>
        <v>0</v>
      </c>
      <c r="AS84" s="12">
        <f t="shared" si="55"/>
        <v>0</v>
      </c>
      <c r="AT84" s="12">
        <f t="shared" si="55"/>
        <v>0</v>
      </c>
      <c r="AU84" s="12">
        <f t="shared" si="55"/>
        <v>0</v>
      </c>
      <c r="AV84" s="12">
        <f t="shared" si="55"/>
        <v>0</v>
      </c>
      <c r="AW84" s="12">
        <f t="shared" si="55"/>
        <v>0</v>
      </c>
      <c r="AX84" s="12">
        <f t="shared" si="55"/>
        <v>0</v>
      </c>
      <c r="AY84" s="12">
        <f t="shared" si="55"/>
        <v>0</v>
      </c>
      <c r="AZ84" s="12">
        <f t="shared" si="55"/>
        <v>0</v>
      </c>
      <c r="BA84" s="12">
        <f t="shared" si="55"/>
        <v>0</v>
      </c>
      <c r="BB84" s="12">
        <f t="shared" si="55"/>
        <v>0</v>
      </c>
      <c r="BC84" s="12">
        <f t="shared" si="55"/>
        <v>0</v>
      </c>
      <c r="BD84" s="12">
        <f t="shared" si="55"/>
        <v>0</v>
      </c>
      <c r="BE84" s="12">
        <f t="shared" si="55"/>
        <v>0</v>
      </c>
      <c r="BF84" s="12">
        <f t="shared" si="55"/>
        <v>0</v>
      </c>
      <c r="BG84" s="12">
        <f t="shared" si="55"/>
        <v>0</v>
      </c>
      <c r="BH84" s="12">
        <f t="shared" si="55"/>
        <v>0</v>
      </c>
      <c r="BI84" s="12">
        <f t="shared" si="55"/>
        <v>0</v>
      </c>
      <c r="BJ84" s="12">
        <f t="shared" si="55"/>
        <v>0</v>
      </c>
      <c r="BK84" s="12">
        <f t="shared" si="55"/>
        <v>0</v>
      </c>
      <c r="BL84" s="12">
        <f t="shared" si="55"/>
        <v>0</v>
      </c>
      <c r="BM84" s="12">
        <f t="shared" si="55"/>
        <v>0</v>
      </c>
    </row>
    <row r="85" spans="1:65" ht="11.5" hidden="1" customHeight="1" outlineLevel="1" x14ac:dyDescent="0.25">
      <c r="B85" s="3" t="s">
        <v>49</v>
      </c>
      <c r="D85" s="10">
        <f t="shared" ref="D85:D86" si="56">SUM(F85:BM85)</f>
        <v>0</v>
      </c>
      <c r="E85" s="12"/>
      <c r="F85" s="12">
        <f>F114</f>
        <v>0</v>
      </c>
      <c r="G85" s="12">
        <f t="shared" ref="G85:BM85" si="57">G114</f>
        <v>0</v>
      </c>
      <c r="H85" s="12">
        <f t="shared" si="57"/>
        <v>0</v>
      </c>
      <c r="I85" s="12">
        <f t="shared" si="57"/>
        <v>0</v>
      </c>
      <c r="J85" s="12">
        <f t="shared" si="57"/>
        <v>0</v>
      </c>
      <c r="K85" s="12">
        <f t="shared" si="57"/>
        <v>0</v>
      </c>
      <c r="L85" s="12">
        <f t="shared" si="57"/>
        <v>0</v>
      </c>
      <c r="M85" s="12">
        <f t="shared" si="57"/>
        <v>0</v>
      </c>
      <c r="N85" s="12">
        <f t="shared" si="57"/>
        <v>0</v>
      </c>
      <c r="O85" s="12">
        <f t="shared" si="57"/>
        <v>0</v>
      </c>
      <c r="P85" s="12">
        <f t="shared" si="57"/>
        <v>0</v>
      </c>
      <c r="Q85" s="12">
        <f t="shared" si="57"/>
        <v>0</v>
      </c>
      <c r="R85" s="12">
        <f t="shared" si="57"/>
        <v>0</v>
      </c>
      <c r="S85" s="12">
        <f t="shared" si="57"/>
        <v>0</v>
      </c>
      <c r="T85" s="12">
        <f t="shared" si="57"/>
        <v>0</v>
      </c>
      <c r="U85" s="12">
        <f t="shared" si="57"/>
        <v>0</v>
      </c>
      <c r="V85" s="12">
        <f t="shared" si="57"/>
        <v>0</v>
      </c>
      <c r="W85" s="12">
        <f t="shared" si="57"/>
        <v>0</v>
      </c>
      <c r="X85" s="12">
        <f t="shared" si="57"/>
        <v>0</v>
      </c>
      <c r="Y85" s="12">
        <f t="shared" si="57"/>
        <v>0</v>
      </c>
      <c r="Z85" s="12">
        <f t="shared" si="57"/>
        <v>0</v>
      </c>
      <c r="AA85" s="12">
        <f t="shared" si="57"/>
        <v>0</v>
      </c>
      <c r="AB85" s="12">
        <f t="shared" si="57"/>
        <v>0</v>
      </c>
      <c r="AC85" s="12">
        <f t="shared" si="57"/>
        <v>0</v>
      </c>
      <c r="AD85" s="12">
        <f t="shared" si="57"/>
        <v>0</v>
      </c>
      <c r="AE85" s="12">
        <f t="shared" si="57"/>
        <v>0</v>
      </c>
      <c r="AF85" s="12">
        <f t="shared" si="57"/>
        <v>0</v>
      </c>
      <c r="AG85" s="12">
        <f t="shared" si="57"/>
        <v>0</v>
      </c>
      <c r="AH85" s="12">
        <f t="shared" si="57"/>
        <v>0</v>
      </c>
      <c r="AI85" s="12">
        <f t="shared" si="57"/>
        <v>0</v>
      </c>
      <c r="AJ85" s="12">
        <f t="shared" si="57"/>
        <v>0</v>
      </c>
      <c r="AK85" s="12">
        <f t="shared" si="57"/>
        <v>0</v>
      </c>
      <c r="AL85" s="12">
        <f t="shared" si="57"/>
        <v>0</v>
      </c>
      <c r="AM85" s="12">
        <f t="shared" si="57"/>
        <v>0</v>
      </c>
      <c r="AN85" s="12">
        <f t="shared" si="57"/>
        <v>0</v>
      </c>
      <c r="AO85" s="12">
        <f t="shared" si="57"/>
        <v>0</v>
      </c>
      <c r="AP85" s="12">
        <f t="shared" si="57"/>
        <v>0</v>
      </c>
      <c r="AQ85" s="12">
        <f t="shared" si="57"/>
        <v>0</v>
      </c>
      <c r="AR85" s="12">
        <f t="shared" si="57"/>
        <v>0</v>
      </c>
      <c r="AS85" s="12">
        <f t="shared" si="57"/>
        <v>0</v>
      </c>
      <c r="AT85" s="12">
        <f t="shared" si="57"/>
        <v>0</v>
      </c>
      <c r="AU85" s="12">
        <f t="shared" si="57"/>
        <v>0</v>
      </c>
      <c r="AV85" s="12">
        <f t="shared" si="57"/>
        <v>0</v>
      </c>
      <c r="AW85" s="12">
        <f t="shared" si="57"/>
        <v>0</v>
      </c>
      <c r="AX85" s="12">
        <f t="shared" si="57"/>
        <v>0</v>
      </c>
      <c r="AY85" s="12">
        <f t="shared" si="57"/>
        <v>0</v>
      </c>
      <c r="AZ85" s="12">
        <f t="shared" si="57"/>
        <v>0</v>
      </c>
      <c r="BA85" s="12">
        <f t="shared" si="57"/>
        <v>0</v>
      </c>
      <c r="BB85" s="12">
        <f t="shared" si="57"/>
        <v>0</v>
      </c>
      <c r="BC85" s="12">
        <f t="shared" si="57"/>
        <v>0</v>
      </c>
      <c r="BD85" s="12">
        <f t="shared" si="57"/>
        <v>0</v>
      </c>
      <c r="BE85" s="12">
        <f t="shared" si="57"/>
        <v>0</v>
      </c>
      <c r="BF85" s="12">
        <f t="shared" si="57"/>
        <v>0</v>
      </c>
      <c r="BG85" s="12">
        <f t="shared" si="57"/>
        <v>0</v>
      </c>
      <c r="BH85" s="12">
        <f t="shared" si="57"/>
        <v>0</v>
      </c>
      <c r="BI85" s="12">
        <f t="shared" si="57"/>
        <v>0</v>
      </c>
      <c r="BJ85" s="12">
        <f t="shared" si="57"/>
        <v>0</v>
      </c>
      <c r="BK85" s="12">
        <f t="shared" si="57"/>
        <v>0</v>
      </c>
      <c r="BL85" s="12">
        <f t="shared" si="57"/>
        <v>0</v>
      </c>
      <c r="BM85" s="12">
        <f t="shared" si="57"/>
        <v>0</v>
      </c>
    </row>
    <row r="86" spans="1:65" ht="11.5" hidden="1" customHeight="1" outlineLevel="1" x14ac:dyDescent="0.25">
      <c r="B86" s="3" t="s">
        <v>53</v>
      </c>
      <c r="D86" s="10">
        <f t="shared" si="56"/>
        <v>0</v>
      </c>
      <c r="E86" s="12"/>
      <c r="F86" s="12">
        <f>F106</f>
        <v>0</v>
      </c>
      <c r="G86" s="12">
        <f t="shared" ref="G86:BM86" si="58">G106</f>
        <v>0</v>
      </c>
      <c r="H86" s="12">
        <f t="shared" si="58"/>
        <v>0</v>
      </c>
      <c r="I86" s="12">
        <f t="shared" si="58"/>
        <v>0</v>
      </c>
      <c r="J86" s="12">
        <f t="shared" si="58"/>
        <v>0</v>
      </c>
      <c r="K86" s="12">
        <f t="shared" si="58"/>
        <v>0</v>
      </c>
      <c r="L86" s="12">
        <f t="shared" si="58"/>
        <v>0</v>
      </c>
      <c r="M86" s="12">
        <f t="shared" si="58"/>
        <v>0</v>
      </c>
      <c r="N86" s="12">
        <f t="shared" si="58"/>
        <v>0</v>
      </c>
      <c r="O86" s="12">
        <f t="shared" si="58"/>
        <v>0</v>
      </c>
      <c r="P86" s="12">
        <f t="shared" si="58"/>
        <v>0</v>
      </c>
      <c r="Q86" s="12">
        <f t="shared" si="58"/>
        <v>0</v>
      </c>
      <c r="R86" s="12">
        <f t="shared" si="58"/>
        <v>0</v>
      </c>
      <c r="S86" s="12">
        <f t="shared" si="58"/>
        <v>0</v>
      </c>
      <c r="T86" s="12">
        <f t="shared" si="58"/>
        <v>0</v>
      </c>
      <c r="U86" s="12">
        <f t="shared" si="58"/>
        <v>0</v>
      </c>
      <c r="V86" s="12">
        <f t="shared" si="58"/>
        <v>0</v>
      </c>
      <c r="W86" s="12">
        <f t="shared" si="58"/>
        <v>0</v>
      </c>
      <c r="X86" s="12">
        <f t="shared" si="58"/>
        <v>0</v>
      </c>
      <c r="Y86" s="12">
        <f t="shared" si="58"/>
        <v>0</v>
      </c>
      <c r="Z86" s="12">
        <f t="shared" si="58"/>
        <v>0</v>
      </c>
      <c r="AA86" s="12">
        <f t="shared" si="58"/>
        <v>0</v>
      </c>
      <c r="AB86" s="12">
        <f t="shared" si="58"/>
        <v>0</v>
      </c>
      <c r="AC86" s="12">
        <f t="shared" si="58"/>
        <v>0</v>
      </c>
      <c r="AD86" s="12">
        <f t="shared" si="58"/>
        <v>0</v>
      </c>
      <c r="AE86" s="12">
        <f t="shared" si="58"/>
        <v>0</v>
      </c>
      <c r="AF86" s="12">
        <f t="shared" si="58"/>
        <v>0</v>
      </c>
      <c r="AG86" s="12">
        <f t="shared" si="58"/>
        <v>0</v>
      </c>
      <c r="AH86" s="12">
        <f t="shared" si="58"/>
        <v>0</v>
      </c>
      <c r="AI86" s="12">
        <f t="shared" si="58"/>
        <v>0</v>
      </c>
      <c r="AJ86" s="12">
        <f t="shared" si="58"/>
        <v>0</v>
      </c>
      <c r="AK86" s="12">
        <f t="shared" si="58"/>
        <v>0</v>
      </c>
      <c r="AL86" s="12">
        <f t="shared" si="58"/>
        <v>0</v>
      </c>
      <c r="AM86" s="12">
        <f t="shared" si="58"/>
        <v>0</v>
      </c>
      <c r="AN86" s="12">
        <f t="shared" si="58"/>
        <v>0</v>
      </c>
      <c r="AO86" s="12">
        <f t="shared" si="58"/>
        <v>0</v>
      </c>
      <c r="AP86" s="12">
        <f t="shared" si="58"/>
        <v>0</v>
      </c>
      <c r="AQ86" s="12">
        <f t="shared" si="58"/>
        <v>0</v>
      </c>
      <c r="AR86" s="12">
        <f t="shared" si="58"/>
        <v>0</v>
      </c>
      <c r="AS86" s="12">
        <f t="shared" si="58"/>
        <v>0</v>
      </c>
      <c r="AT86" s="12">
        <f t="shared" si="58"/>
        <v>0</v>
      </c>
      <c r="AU86" s="12">
        <f t="shared" si="58"/>
        <v>0</v>
      </c>
      <c r="AV86" s="12">
        <f t="shared" si="58"/>
        <v>0</v>
      </c>
      <c r="AW86" s="12">
        <f t="shared" si="58"/>
        <v>0</v>
      </c>
      <c r="AX86" s="12">
        <f t="shared" si="58"/>
        <v>0</v>
      </c>
      <c r="AY86" s="12">
        <f t="shared" si="58"/>
        <v>0</v>
      </c>
      <c r="AZ86" s="12">
        <f t="shared" si="58"/>
        <v>0</v>
      </c>
      <c r="BA86" s="12">
        <f t="shared" si="58"/>
        <v>0</v>
      </c>
      <c r="BB86" s="12">
        <f t="shared" si="58"/>
        <v>0</v>
      </c>
      <c r="BC86" s="12">
        <f t="shared" si="58"/>
        <v>0</v>
      </c>
      <c r="BD86" s="12">
        <f t="shared" si="58"/>
        <v>0</v>
      </c>
      <c r="BE86" s="12">
        <f t="shared" si="58"/>
        <v>0</v>
      </c>
      <c r="BF86" s="12">
        <f t="shared" si="58"/>
        <v>0</v>
      </c>
      <c r="BG86" s="12">
        <f t="shared" si="58"/>
        <v>0</v>
      </c>
      <c r="BH86" s="12">
        <f t="shared" si="58"/>
        <v>0</v>
      </c>
      <c r="BI86" s="12">
        <f t="shared" si="58"/>
        <v>0</v>
      </c>
      <c r="BJ86" s="12">
        <f t="shared" si="58"/>
        <v>0</v>
      </c>
      <c r="BK86" s="12">
        <f t="shared" si="58"/>
        <v>0</v>
      </c>
      <c r="BL86" s="12">
        <f t="shared" si="58"/>
        <v>0</v>
      </c>
      <c r="BM86" s="12">
        <f t="shared" si="58"/>
        <v>0</v>
      </c>
    </row>
    <row r="87" spans="1:65" ht="11.5" hidden="1" customHeight="1" outlineLevel="1" x14ac:dyDescent="0.25">
      <c r="B87" s="34" t="s">
        <v>34</v>
      </c>
      <c r="C87" s="32"/>
      <c r="D87" s="33">
        <f>SUM(F87:BM87)</f>
        <v>0</v>
      </c>
      <c r="E87" s="33"/>
      <c r="F87" s="33">
        <f>SUM(F82:F86)</f>
        <v>0</v>
      </c>
      <c r="G87" s="33">
        <f t="shared" ref="G87:BM87" si="59">SUM(G82:G86)</f>
        <v>0</v>
      </c>
      <c r="H87" s="33">
        <f t="shared" si="59"/>
        <v>0</v>
      </c>
      <c r="I87" s="33">
        <f>SUM(I82:I86)</f>
        <v>0</v>
      </c>
      <c r="J87" s="33">
        <f t="shared" si="59"/>
        <v>0</v>
      </c>
      <c r="K87" s="33">
        <f t="shared" si="59"/>
        <v>0</v>
      </c>
      <c r="L87" s="33">
        <f t="shared" si="59"/>
        <v>0</v>
      </c>
      <c r="M87" s="33">
        <f t="shared" si="59"/>
        <v>0</v>
      </c>
      <c r="N87" s="33">
        <f t="shared" si="59"/>
        <v>0</v>
      </c>
      <c r="O87" s="33">
        <f t="shared" si="59"/>
        <v>0</v>
      </c>
      <c r="P87" s="33">
        <f t="shared" si="59"/>
        <v>0</v>
      </c>
      <c r="Q87" s="33">
        <f t="shared" si="59"/>
        <v>0</v>
      </c>
      <c r="R87" s="33">
        <f t="shared" si="59"/>
        <v>0</v>
      </c>
      <c r="S87" s="33">
        <f t="shared" si="59"/>
        <v>0</v>
      </c>
      <c r="T87" s="33">
        <f t="shared" si="59"/>
        <v>0</v>
      </c>
      <c r="U87" s="33">
        <f t="shared" si="59"/>
        <v>0</v>
      </c>
      <c r="V87" s="33">
        <f t="shared" si="59"/>
        <v>0</v>
      </c>
      <c r="W87" s="33">
        <f t="shared" si="59"/>
        <v>0</v>
      </c>
      <c r="X87" s="33">
        <f t="shared" si="59"/>
        <v>0</v>
      </c>
      <c r="Y87" s="33">
        <f t="shared" si="59"/>
        <v>0</v>
      </c>
      <c r="Z87" s="33">
        <f t="shared" si="59"/>
        <v>0</v>
      </c>
      <c r="AA87" s="33">
        <f t="shared" si="59"/>
        <v>0</v>
      </c>
      <c r="AB87" s="33">
        <f t="shared" si="59"/>
        <v>0</v>
      </c>
      <c r="AC87" s="33">
        <f t="shared" si="59"/>
        <v>0</v>
      </c>
      <c r="AD87" s="33">
        <f t="shared" si="59"/>
        <v>0</v>
      </c>
      <c r="AE87" s="33">
        <f t="shared" si="59"/>
        <v>0</v>
      </c>
      <c r="AF87" s="33">
        <f t="shared" si="59"/>
        <v>0</v>
      </c>
      <c r="AG87" s="33">
        <f t="shared" si="59"/>
        <v>0</v>
      </c>
      <c r="AH87" s="33">
        <f t="shared" si="59"/>
        <v>0</v>
      </c>
      <c r="AI87" s="33">
        <f t="shared" si="59"/>
        <v>0</v>
      </c>
      <c r="AJ87" s="33">
        <f t="shared" si="59"/>
        <v>0</v>
      </c>
      <c r="AK87" s="33">
        <f t="shared" si="59"/>
        <v>0</v>
      </c>
      <c r="AL87" s="33">
        <f t="shared" si="59"/>
        <v>0</v>
      </c>
      <c r="AM87" s="33">
        <f t="shared" si="59"/>
        <v>0</v>
      </c>
      <c r="AN87" s="33">
        <f t="shared" si="59"/>
        <v>0</v>
      </c>
      <c r="AO87" s="33">
        <f t="shared" si="59"/>
        <v>0</v>
      </c>
      <c r="AP87" s="33">
        <f t="shared" si="59"/>
        <v>0</v>
      </c>
      <c r="AQ87" s="33">
        <f t="shared" si="59"/>
        <v>0</v>
      </c>
      <c r="AR87" s="33">
        <f t="shared" si="59"/>
        <v>0</v>
      </c>
      <c r="AS87" s="33">
        <f t="shared" si="59"/>
        <v>0</v>
      </c>
      <c r="AT87" s="33">
        <f t="shared" si="59"/>
        <v>0</v>
      </c>
      <c r="AU87" s="33">
        <f t="shared" si="59"/>
        <v>0</v>
      </c>
      <c r="AV87" s="33">
        <f t="shared" si="59"/>
        <v>0</v>
      </c>
      <c r="AW87" s="33">
        <f t="shared" si="59"/>
        <v>0</v>
      </c>
      <c r="AX87" s="33">
        <f t="shared" si="59"/>
        <v>0</v>
      </c>
      <c r="AY87" s="33">
        <f t="shared" si="59"/>
        <v>0</v>
      </c>
      <c r="AZ87" s="33">
        <f t="shared" si="59"/>
        <v>0</v>
      </c>
      <c r="BA87" s="33">
        <f t="shared" si="59"/>
        <v>0</v>
      </c>
      <c r="BB87" s="33">
        <f t="shared" si="59"/>
        <v>0</v>
      </c>
      <c r="BC87" s="33">
        <f t="shared" si="59"/>
        <v>0</v>
      </c>
      <c r="BD87" s="33">
        <f t="shared" si="59"/>
        <v>0</v>
      </c>
      <c r="BE87" s="33">
        <f t="shared" si="59"/>
        <v>0</v>
      </c>
      <c r="BF87" s="33">
        <f t="shared" si="59"/>
        <v>0</v>
      </c>
      <c r="BG87" s="33">
        <f t="shared" si="59"/>
        <v>0</v>
      </c>
      <c r="BH87" s="33">
        <f t="shared" si="59"/>
        <v>0</v>
      </c>
      <c r="BI87" s="33">
        <f t="shared" si="59"/>
        <v>0</v>
      </c>
      <c r="BJ87" s="33">
        <f t="shared" si="59"/>
        <v>0</v>
      </c>
      <c r="BK87" s="33">
        <f t="shared" si="59"/>
        <v>0</v>
      </c>
      <c r="BL87" s="33">
        <f t="shared" si="59"/>
        <v>0</v>
      </c>
      <c r="BM87" s="33">
        <f t="shared" si="59"/>
        <v>0</v>
      </c>
    </row>
    <row r="88" spans="1:65" ht="11.5" hidden="1" customHeight="1" outlineLevel="1" x14ac:dyDescent="0.2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</row>
    <row r="89" spans="1:65" ht="11.5" hidden="1" customHeight="1" outlineLevel="1" x14ac:dyDescent="0.25">
      <c r="A89" s="5" t="s">
        <v>0</v>
      </c>
      <c r="B89" s="31" t="s">
        <v>35</v>
      </c>
      <c r="C89" s="31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</row>
    <row r="90" spans="1:65" ht="11.5" hidden="1" customHeight="1" outlineLevel="1" x14ac:dyDescent="0.25">
      <c r="B90" s="3" t="s">
        <v>43</v>
      </c>
      <c r="D90" s="10">
        <f t="shared" ref="D90" si="60">SUM(F90:BM90)</f>
        <v>-1000000</v>
      </c>
      <c r="E90" s="12"/>
      <c r="F90" s="62">
        <v>-250000</v>
      </c>
      <c r="G90" s="62">
        <v>-250000</v>
      </c>
      <c r="H90" s="62">
        <v>-250000</v>
      </c>
      <c r="I90" s="62">
        <v>-250000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</row>
    <row r="91" spans="1:65" ht="11.5" hidden="1" customHeight="1" outlineLevel="1" x14ac:dyDescent="0.25">
      <c r="B91" s="34" t="s">
        <v>50</v>
      </c>
      <c r="C91" s="34"/>
      <c r="D91" s="33"/>
      <c r="E91" s="33"/>
      <c r="F91" s="33">
        <f t="shared" ref="F91:AK91" si="61">SUM(F90:F90)</f>
        <v>-250000</v>
      </c>
      <c r="G91" s="33">
        <f t="shared" si="61"/>
        <v>-250000</v>
      </c>
      <c r="H91" s="33">
        <f t="shared" si="61"/>
        <v>-250000</v>
      </c>
      <c r="I91" s="33">
        <f t="shared" si="61"/>
        <v>-250000</v>
      </c>
      <c r="J91" s="33">
        <f t="shared" si="61"/>
        <v>0</v>
      </c>
      <c r="K91" s="33">
        <f t="shared" si="61"/>
        <v>0</v>
      </c>
      <c r="L91" s="33">
        <f t="shared" si="61"/>
        <v>0</v>
      </c>
      <c r="M91" s="33">
        <f t="shared" si="61"/>
        <v>0</v>
      </c>
      <c r="N91" s="33">
        <f t="shared" si="61"/>
        <v>0</v>
      </c>
      <c r="O91" s="33">
        <f t="shared" si="61"/>
        <v>0</v>
      </c>
      <c r="P91" s="33">
        <f t="shared" si="61"/>
        <v>0</v>
      </c>
      <c r="Q91" s="33">
        <f t="shared" si="61"/>
        <v>0</v>
      </c>
      <c r="R91" s="33">
        <f t="shared" si="61"/>
        <v>0</v>
      </c>
      <c r="S91" s="33">
        <f t="shared" si="61"/>
        <v>0</v>
      </c>
      <c r="T91" s="33">
        <f t="shared" si="61"/>
        <v>0</v>
      </c>
      <c r="U91" s="33">
        <f t="shared" si="61"/>
        <v>0</v>
      </c>
      <c r="V91" s="33">
        <f t="shared" si="61"/>
        <v>0</v>
      </c>
      <c r="W91" s="33">
        <f t="shared" si="61"/>
        <v>0</v>
      </c>
      <c r="X91" s="33">
        <f t="shared" si="61"/>
        <v>0</v>
      </c>
      <c r="Y91" s="33">
        <f t="shared" si="61"/>
        <v>0</v>
      </c>
      <c r="Z91" s="33">
        <f t="shared" si="61"/>
        <v>0</v>
      </c>
      <c r="AA91" s="33">
        <f t="shared" si="61"/>
        <v>0</v>
      </c>
      <c r="AB91" s="33">
        <f t="shared" si="61"/>
        <v>0</v>
      </c>
      <c r="AC91" s="33">
        <f t="shared" si="61"/>
        <v>0</v>
      </c>
      <c r="AD91" s="33">
        <f t="shared" si="61"/>
        <v>0</v>
      </c>
      <c r="AE91" s="33">
        <f t="shared" si="61"/>
        <v>0</v>
      </c>
      <c r="AF91" s="33">
        <f t="shared" si="61"/>
        <v>0</v>
      </c>
      <c r="AG91" s="33">
        <f t="shared" si="61"/>
        <v>0</v>
      </c>
      <c r="AH91" s="33">
        <f t="shared" si="61"/>
        <v>0</v>
      </c>
      <c r="AI91" s="33">
        <f t="shared" si="61"/>
        <v>0</v>
      </c>
      <c r="AJ91" s="33">
        <f t="shared" si="61"/>
        <v>0</v>
      </c>
      <c r="AK91" s="33">
        <f t="shared" si="61"/>
        <v>0</v>
      </c>
      <c r="AL91" s="33">
        <f t="shared" ref="AL91:BM91" si="62">SUM(AL90:AL90)</f>
        <v>0</v>
      </c>
      <c r="AM91" s="33">
        <f t="shared" si="62"/>
        <v>0</v>
      </c>
      <c r="AN91" s="33">
        <f t="shared" si="62"/>
        <v>0</v>
      </c>
      <c r="AO91" s="33">
        <f t="shared" si="62"/>
        <v>0</v>
      </c>
      <c r="AP91" s="33">
        <f t="shared" si="62"/>
        <v>0</v>
      </c>
      <c r="AQ91" s="33">
        <f t="shared" si="62"/>
        <v>0</v>
      </c>
      <c r="AR91" s="33">
        <f t="shared" si="62"/>
        <v>0</v>
      </c>
      <c r="AS91" s="33">
        <f t="shared" si="62"/>
        <v>0</v>
      </c>
      <c r="AT91" s="33">
        <f t="shared" si="62"/>
        <v>0</v>
      </c>
      <c r="AU91" s="33">
        <f t="shared" si="62"/>
        <v>0</v>
      </c>
      <c r="AV91" s="33">
        <f t="shared" si="62"/>
        <v>0</v>
      </c>
      <c r="AW91" s="33">
        <f t="shared" si="62"/>
        <v>0</v>
      </c>
      <c r="AX91" s="33">
        <f t="shared" si="62"/>
        <v>0</v>
      </c>
      <c r="AY91" s="33">
        <f t="shared" si="62"/>
        <v>0</v>
      </c>
      <c r="AZ91" s="33">
        <f t="shared" si="62"/>
        <v>0</v>
      </c>
      <c r="BA91" s="33">
        <f t="shared" si="62"/>
        <v>0</v>
      </c>
      <c r="BB91" s="33">
        <f t="shared" si="62"/>
        <v>0</v>
      </c>
      <c r="BC91" s="33">
        <f t="shared" si="62"/>
        <v>0</v>
      </c>
      <c r="BD91" s="33">
        <f t="shared" si="62"/>
        <v>0</v>
      </c>
      <c r="BE91" s="33">
        <f t="shared" si="62"/>
        <v>0</v>
      </c>
      <c r="BF91" s="33">
        <f t="shared" si="62"/>
        <v>0</v>
      </c>
      <c r="BG91" s="33">
        <f t="shared" si="62"/>
        <v>0</v>
      </c>
      <c r="BH91" s="33">
        <f t="shared" si="62"/>
        <v>0</v>
      </c>
      <c r="BI91" s="33">
        <f t="shared" si="62"/>
        <v>0</v>
      </c>
      <c r="BJ91" s="33">
        <f t="shared" si="62"/>
        <v>0</v>
      </c>
      <c r="BK91" s="33">
        <f t="shared" si="62"/>
        <v>0</v>
      </c>
      <c r="BL91" s="33">
        <f t="shared" si="62"/>
        <v>0</v>
      </c>
      <c r="BM91" s="33">
        <f t="shared" si="62"/>
        <v>0</v>
      </c>
    </row>
    <row r="92" spans="1:65" ht="11.5" hidden="1" customHeight="1" outlineLevel="1" x14ac:dyDescent="0.2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</row>
    <row r="93" spans="1:65" ht="11.5" hidden="1" customHeight="1" outlineLevel="1" x14ac:dyDescent="0.25">
      <c r="B93" s="3" t="s">
        <v>36</v>
      </c>
      <c r="D93" s="12"/>
      <c r="E93" s="12"/>
      <c r="F93" s="63">
        <v>0</v>
      </c>
      <c r="G93" s="12">
        <f>F95</f>
        <v>-848500</v>
      </c>
      <c r="H93" s="12">
        <f t="shared" ref="H93:BM93" si="63">G95</f>
        <v>-2108500</v>
      </c>
      <c r="I93" s="12">
        <f t="shared" si="63"/>
        <v>-2451111.5</v>
      </c>
      <c r="J93" s="12">
        <f t="shared" si="63"/>
        <v>-3205423.25</v>
      </c>
      <c r="K93" s="12">
        <f t="shared" si="63"/>
        <v>-3735423.25</v>
      </c>
      <c r="L93" s="12">
        <f t="shared" si="63"/>
        <v>-1964328.5891312496</v>
      </c>
      <c r="M93" s="12">
        <f t="shared" si="63"/>
        <v>-2340026.1482249997</v>
      </c>
      <c r="N93" s="12">
        <f t="shared" si="63"/>
        <v>-2870026.1482249997</v>
      </c>
      <c r="O93" s="12">
        <f t="shared" si="63"/>
        <v>811537.90927781817</v>
      </c>
      <c r="P93" s="12">
        <f t="shared" si="63"/>
        <v>570380.44853857998</v>
      </c>
      <c r="Q93" s="12">
        <f t="shared" si="63"/>
        <v>40380.448538579978</v>
      </c>
      <c r="R93" s="12">
        <f t="shared" si="63"/>
        <v>4970766.6489595212</v>
      </c>
      <c r="S93" s="12">
        <f t="shared" si="63"/>
        <v>4817554.4095525453</v>
      </c>
      <c r="T93" s="12">
        <f t="shared" si="63"/>
        <v>4287554.4095525453</v>
      </c>
      <c r="U93" s="12">
        <f t="shared" si="63"/>
        <v>10100656.275011692</v>
      </c>
      <c r="V93" s="12">
        <f t="shared" si="63"/>
        <v>10009607.110607406</v>
      </c>
      <c r="W93" s="12">
        <f t="shared" si="63"/>
        <v>9479607.1106074061</v>
      </c>
      <c r="X93" s="12">
        <f t="shared" si="63"/>
        <v>15894405.734290089</v>
      </c>
      <c r="Y93" s="12">
        <f t="shared" si="63"/>
        <v>15845729.581028307</v>
      </c>
      <c r="Z93" s="12">
        <f t="shared" si="63"/>
        <v>15315729.581028307</v>
      </c>
      <c r="AA93" s="12">
        <f t="shared" si="63"/>
        <v>22129680.44433406</v>
      </c>
      <c r="AB93" s="12">
        <f t="shared" si="63"/>
        <v>22109113.60372179</v>
      </c>
      <c r="AC93" s="12">
        <f t="shared" si="63"/>
        <v>21579113.60372179</v>
      </c>
      <c r="AD93" s="12">
        <f t="shared" si="63"/>
        <v>28643556.970241845</v>
      </c>
      <c r="AE93" s="12">
        <f t="shared" si="63"/>
        <v>28640630.446757343</v>
      </c>
      <c r="AF93" s="12">
        <f t="shared" si="63"/>
        <v>28110630.446757343</v>
      </c>
      <c r="AG93" s="12">
        <f t="shared" si="63"/>
        <v>35334900.045115158</v>
      </c>
      <c r="AH93" s="12">
        <f t="shared" si="63"/>
        <v>35343228.890069932</v>
      </c>
      <c r="AI93" s="12">
        <f t="shared" si="63"/>
        <v>34813228.890069932</v>
      </c>
      <c r="AJ93" s="12">
        <f t="shared" si="63"/>
        <v>42143582.925325833</v>
      </c>
      <c r="AK93" s="12">
        <f t="shared" si="63"/>
        <v>42159382.505273432</v>
      </c>
      <c r="AL93" s="12">
        <f t="shared" si="63"/>
        <v>41629382.505273432</v>
      </c>
      <c r="AM93" s="12">
        <f t="shared" si="63"/>
        <v>49051427.875471883</v>
      </c>
      <c r="AN93" s="12">
        <f t="shared" si="63"/>
        <v>49073684.591683038</v>
      </c>
      <c r="AO93" s="12">
        <f t="shared" si="63"/>
        <v>48543684.591683038</v>
      </c>
      <c r="AP93" s="12">
        <f t="shared" si="63"/>
        <v>55323084.591683038</v>
      </c>
      <c r="AQ93" s="12">
        <f t="shared" si="63"/>
        <v>55300084.591683038</v>
      </c>
      <c r="AR93" s="12">
        <f t="shared" si="63"/>
        <v>54770084.591683038</v>
      </c>
      <c r="AS93" s="12">
        <f t="shared" si="63"/>
        <v>60661984.591683038</v>
      </c>
      <c r="AT93" s="12">
        <f t="shared" si="63"/>
        <v>60576484.591683038</v>
      </c>
      <c r="AU93" s="12">
        <f t="shared" si="63"/>
        <v>60046484.591683038</v>
      </c>
      <c r="AV93" s="12">
        <f t="shared" si="63"/>
        <v>65249684.591683038</v>
      </c>
      <c r="AW93" s="12">
        <f t="shared" si="63"/>
        <v>65115684.591683038</v>
      </c>
      <c r="AX93" s="12">
        <f t="shared" si="63"/>
        <v>64585684.591683038</v>
      </c>
      <c r="AY93" s="12">
        <f t="shared" si="63"/>
        <v>69149884.59168303</v>
      </c>
      <c r="AZ93" s="12">
        <f t="shared" si="63"/>
        <v>68970884.59168303</v>
      </c>
      <c r="BA93" s="12">
        <f t="shared" si="63"/>
        <v>68440884.59168303</v>
      </c>
      <c r="BB93" s="12">
        <f t="shared" si="63"/>
        <v>72366084.59168303</v>
      </c>
      <c r="BC93" s="12">
        <f t="shared" si="63"/>
        <v>72142084.59168303</v>
      </c>
      <c r="BD93" s="12">
        <f t="shared" si="63"/>
        <v>71612084.59168303</v>
      </c>
      <c r="BE93" s="12">
        <f t="shared" si="63"/>
        <v>74898284.59168303</v>
      </c>
      <c r="BF93" s="12">
        <f t="shared" si="63"/>
        <v>74629284.59168303</v>
      </c>
      <c r="BG93" s="12">
        <f t="shared" si="63"/>
        <v>74099284.59168303</v>
      </c>
      <c r="BH93" s="12">
        <f t="shared" si="63"/>
        <v>76746484.59168303</v>
      </c>
      <c r="BI93" s="12">
        <f t="shared" si="63"/>
        <v>76432484.59168303</v>
      </c>
      <c r="BJ93" s="12">
        <f t="shared" si="63"/>
        <v>75902484.59168303</v>
      </c>
      <c r="BK93" s="12">
        <f t="shared" si="63"/>
        <v>77910684.59168303</v>
      </c>
      <c r="BL93" s="12">
        <f t="shared" si="63"/>
        <v>77551684.59168303</v>
      </c>
      <c r="BM93" s="12">
        <f t="shared" si="63"/>
        <v>77021684.59168303</v>
      </c>
    </row>
    <row r="94" spans="1:65" ht="11.5" hidden="1" customHeight="1" outlineLevel="1" x14ac:dyDescent="0.25">
      <c r="B94" s="3" t="s">
        <v>37</v>
      </c>
      <c r="D94" s="12"/>
      <c r="E94" s="12"/>
      <c r="F94" s="12">
        <f t="shared" ref="F94:AK94" si="64">SUM(F87,F79,F91)</f>
        <v>-848500</v>
      </c>
      <c r="G94" s="12">
        <f t="shared" si="64"/>
        <v>-1260000</v>
      </c>
      <c r="H94" s="12">
        <f t="shared" si="64"/>
        <v>-342611.5</v>
      </c>
      <c r="I94" s="12">
        <f t="shared" si="64"/>
        <v>-754311.75</v>
      </c>
      <c r="J94" s="12">
        <f t="shared" si="64"/>
        <v>-530000</v>
      </c>
      <c r="K94" s="12">
        <f t="shared" si="64"/>
        <v>1771094.6608687504</v>
      </c>
      <c r="L94" s="12">
        <f t="shared" si="64"/>
        <v>-375697.55909374997</v>
      </c>
      <c r="M94" s="12">
        <f t="shared" si="64"/>
        <v>-530000</v>
      </c>
      <c r="N94" s="12">
        <f t="shared" si="64"/>
        <v>3681564.0575028178</v>
      </c>
      <c r="O94" s="12">
        <f t="shared" si="64"/>
        <v>-241157.46073923819</v>
      </c>
      <c r="P94" s="12">
        <f t="shared" si="64"/>
        <v>-530000</v>
      </c>
      <c r="Q94" s="12">
        <f t="shared" si="64"/>
        <v>4930386.2004209412</v>
      </c>
      <c r="R94" s="12">
        <f t="shared" si="64"/>
        <v>-153212.23940697592</v>
      </c>
      <c r="S94" s="12">
        <f t="shared" si="64"/>
        <v>-530000</v>
      </c>
      <c r="T94" s="12">
        <f t="shared" si="64"/>
        <v>5813101.8654591478</v>
      </c>
      <c r="U94" s="12">
        <f t="shared" si="64"/>
        <v>-91049.164404285315</v>
      </c>
      <c r="V94" s="12">
        <f t="shared" si="64"/>
        <v>-530000</v>
      </c>
      <c r="W94" s="12">
        <f t="shared" si="64"/>
        <v>6414798.6236826843</v>
      </c>
      <c r="X94" s="12">
        <f t="shared" si="64"/>
        <v>-48676.153261782776</v>
      </c>
      <c r="Y94" s="12">
        <f t="shared" si="64"/>
        <v>-530000</v>
      </c>
      <c r="Z94" s="12">
        <f t="shared" si="64"/>
        <v>6813950.8633057531</v>
      </c>
      <c r="AA94" s="12">
        <f t="shared" si="64"/>
        <v>-20566.840612270869</v>
      </c>
      <c r="AB94" s="12">
        <f t="shared" si="64"/>
        <v>-530000</v>
      </c>
      <c r="AC94" s="12">
        <f t="shared" si="64"/>
        <v>7064443.3665200537</v>
      </c>
      <c r="AD94" s="12">
        <f t="shared" si="64"/>
        <v>-2926.5234845032683</v>
      </c>
      <c r="AE94" s="12">
        <f t="shared" si="64"/>
        <v>-530000</v>
      </c>
      <c r="AF94" s="12">
        <f t="shared" si="64"/>
        <v>7224269.5983578172</v>
      </c>
      <c r="AG94" s="12">
        <f t="shared" si="64"/>
        <v>8328.8449547758792</v>
      </c>
      <c r="AH94" s="12">
        <f t="shared" si="64"/>
        <v>-530000</v>
      </c>
      <c r="AI94" s="12">
        <f t="shared" si="64"/>
        <v>7330354.0352559015</v>
      </c>
      <c r="AJ94" s="12">
        <f t="shared" si="64"/>
        <v>15799.579947598628</v>
      </c>
      <c r="AK94" s="12">
        <f t="shared" si="64"/>
        <v>-530000</v>
      </c>
      <c r="AL94" s="12">
        <f t="shared" ref="AL94:BM94" si="65">SUM(AL87,AL79,AL91)</f>
        <v>7422045.3701984519</v>
      </c>
      <c r="AM94" s="12">
        <f t="shared" si="65"/>
        <v>22256.716211158666</v>
      </c>
      <c r="AN94" s="12">
        <f t="shared" si="65"/>
        <v>-530000</v>
      </c>
      <c r="AO94" s="12">
        <f t="shared" si="65"/>
        <v>6779400</v>
      </c>
      <c r="AP94" s="12">
        <f t="shared" si="65"/>
        <v>-23000</v>
      </c>
      <c r="AQ94" s="12">
        <f t="shared" si="65"/>
        <v>-530000</v>
      </c>
      <c r="AR94" s="12">
        <f t="shared" si="65"/>
        <v>5891900</v>
      </c>
      <c r="AS94" s="12">
        <f t="shared" si="65"/>
        <v>-85500</v>
      </c>
      <c r="AT94" s="12">
        <f t="shared" si="65"/>
        <v>-530000</v>
      </c>
      <c r="AU94" s="12">
        <f t="shared" si="65"/>
        <v>5203200</v>
      </c>
      <c r="AV94" s="12">
        <f t="shared" si="65"/>
        <v>-134000</v>
      </c>
      <c r="AW94" s="12">
        <f t="shared" si="65"/>
        <v>-530000</v>
      </c>
      <c r="AX94" s="12">
        <f t="shared" si="65"/>
        <v>4564200</v>
      </c>
      <c r="AY94" s="12">
        <f t="shared" si="65"/>
        <v>-179000</v>
      </c>
      <c r="AZ94" s="12">
        <f t="shared" si="65"/>
        <v>-530000</v>
      </c>
      <c r="BA94" s="12">
        <f t="shared" si="65"/>
        <v>3925200</v>
      </c>
      <c r="BB94" s="12">
        <f t="shared" si="65"/>
        <v>-224000</v>
      </c>
      <c r="BC94" s="12">
        <f t="shared" si="65"/>
        <v>-530000</v>
      </c>
      <c r="BD94" s="12">
        <f t="shared" si="65"/>
        <v>3286200</v>
      </c>
      <c r="BE94" s="12">
        <f t="shared" si="65"/>
        <v>-269000</v>
      </c>
      <c r="BF94" s="12">
        <f t="shared" si="65"/>
        <v>-530000</v>
      </c>
      <c r="BG94" s="12">
        <f t="shared" si="65"/>
        <v>2647200</v>
      </c>
      <c r="BH94" s="12">
        <f t="shared" si="65"/>
        <v>-314000</v>
      </c>
      <c r="BI94" s="12">
        <f t="shared" si="65"/>
        <v>-530000</v>
      </c>
      <c r="BJ94" s="12">
        <f t="shared" si="65"/>
        <v>2008200</v>
      </c>
      <c r="BK94" s="12">
        <f t="shared" si="65"/>
        <v>-359000</v>
      </c>
      <c r="BL94" s="12">
        <f t="shared" si="65"/>
        <v>-530000</v>
      </c>
      <c r="BM94" s="12">
        <f t="shared" si="65"/>
        <v>1369200</v>
      </c>
    </row>
    <row r="95" spans="1:65" ht="11.5" hidden="1" customHeight="1" outlineLevel="1" x14ac:dyDescent="0.25">
      <c r="A95" s="5" t="s">
        <v>0</v>
      </c>
      <c r="B95" s="34" t="s">
        <v>38</v>
      </c>
      <c r="C95" s="34"/>
      <c r="D95" s="39">
        <f>SUM(F95:BM95)</f>
        <v>2329820213.9089856</v>
      </c>
      <c r="E95" s="33"/>
      <c r="F95" s="33">
        <f>SUM(F93:F94)</f>
        <v>-848500</v>
      </c>
      <c r="G95" s="33">
        <f>SUM(G93:G94)</f>
        <v>-2108500</v>
      </c>
      <c r="H95" s="33">
        <f t="shared" ref="H95:BM95" si="66">SUM(H93:H94)</f>
        <v>-2451111.5</v>
      </c>
      <c r="I95" s="33">
        <f t="shared" si="66"/>
        <v>-3205423.25</v>
      </c>
      <c r="J95" s="33">
        <f t="shared" si="66"/>
        <v>-3735423.25</v>
      </c>
      <c r="K95" s="33">
        <f t="shared" si="66"/>
        <v>-1964328.5891312496</v>
      </c>
      <c r="L95" s="33">
        <f t="shared" si="66"/>
        <v>-2340026.1482249997</v>
      </c>
      <c r="M95" s="33">
        <f t="shared" si="66"/>
        <v>-2870026.1482249997</v>
      </c>
      <c r="N95" s="33">
        <f t="shared" si="66"/>
        <v>811537.90927781817</v>
      </c>
      <c r="O95" s="33">
        <f t="shared" si="66"/>
        <v>570380.44853857998</v>
      </c>
      <c r="P95" s="33">
        <f t="shared" si="66"/>
        <v>40380.448538579978</v>
      </c>
      <c r="Q95" s="33">
        <f t="shared" si="66"/>
        <v>4970766.6489595212</v>
      </c>
      <c r="R95" s="33">
        <f t="shared" si="66"/>
        <v>4817554.4095525453</v>
      </c>
      <c r="S95" s="33">
        <f t="shared" si="66"/>
        <v>4287554.4095525453</v>
      </c>
      <c r="T95" s="33">
        <f t="shared" si="66"/>
        <v>10100656.275011692</v>
      </c>
      <c r="U95" s="33">
        <f t="shared" si="66"/>
        <v>10009607.110607406</v>
      </c>
      <c r="V95" s="33">
        <f t="shared" si="66"/>
        <v>9479607.1106074061</v>
      </c>
      <c r="W95" s="33">
        <f t="shared" si="66"/>
        <v>15894405.734290089</v>
      </c>
      <c r="X95" s="33">
        <f t="shared" si="66"/>
        <v>15845729.581028307</v>
      </c>
      <c r="Y95" s="33">
        <f t="shared" si="66"/>
        <v>15315729.581028307</v>
      </c>
      <c r="Z95" s="33">
        <f t="shared" si="66"/>
        <v>22129680.44433406</v>
      </c>
      <c r="AA95" s="33">
        <f t="shared" si="66"/>
        <v>22109113.60372179</v>
      </c>
      <c r="AB95" s="33">
        <f t="shared" si="66"/>
        <v>21579113.60372179</v>
      </c>
      <c r="AC95" s="33">
        <f t="shared" si="66"/>
        <v>28643556.970241845</v>
      </c>
      <c r="AD95" s="33">
        <f t="shared" si="66"/>
        <v>28640630.446757343</v>
      </c>
      <c r="AE95" s="33">
        <f t="shared" si="66"/>
        <v>28110630.446757343</v>
      </c>
      <c r="AF95" s="33">
        <f t="shared" si="66"/>
        <v>35334900.045115158</v>
      </c>
      <c r="AG95" s="33">
        <f t="shared" si="66"/>
        <v>35343228.890069932</v>
      </c>
      <c r="AH95" s="33">
        <f t="shared" si="66"/>
        <v>34813228.890069932</v>
      </c>
      <c r="AI95" s="33">
        <f t="shared" si="66"/>
        <v>42143582.925325833</v>
      </c>
      <c r="AJ95" s="33">
        <f t="shared" si="66"/>
        <v>42159382.505273432</v>
      </c>
      <c r="AK95" s="33">
        <f t="shared" si="66"/>
        <v>41629382.505273432</v>
      </c>
      <c r="AL95" s="33">
        <f t="shared" si="66"/>
        <v>49051427.875471883</v>
      </c>
      <c r="AM95" s="33">
        <f t="shared" si="66"/>
        <v>49073684.591683038</v>
      </c>
      <c r="AN95" s="33">
        <f t="shared" si="66"/>
        <v>48543684.591683038</v>
      </c>
      <c r="AO95" s="33">
        <f t="shared" si="66"/>
        <v>55323084.591683038</v>
      </c>
      <c r="AP95" s="33">
        <f t="shared" si="66"/>
        <v>55300084.591683038</v>
      </c>
      <c r="AQ95" s="33">
        <f t="shared" si="66"/>
        <v>54770084.591683038</v>
      </c>
      <c r="AR95" s="33">
        <f t="shared" si="66"/>
        <v>60661984.591683038</v>
      </c>
      <c r="AS95" s="33">
        <f t="shared" si="66"/>
        <v>60576484.591683038</v>
      </c>
      <c r="AT95" s="33">
        <f t="shared" si="66"/>
        <v>60046484.591683038</v>
      </c>
      <c r="AU95" s="33">
        <f t="shared" si="66"/>
        <v>65249684.591683038</v>
      </c>
      <c r="AV95" s="33">
        <f t="shared" si="66"/>
        <v>65115684.591683038</v>
      </c>
      <c r="AW95" s="33">
        <f t="shared" si="66"/>
        <v>64585684.591683038</v>
      </c>
      <c r="AX95" s="33">
        <f t="shared" si="66"/>
        <v>69149884.59168303</v>
      </c>
      <c r="AY95" s="33">
        <f t="shared" si="66"/>
        <v>68970884.59168303</v>
      </c>
      <c r="AZ95" s="33">
        <f t="shared" si="66"/>
        <v>68440884.59168303</v>
      </c>
      <c r="BA95" s="33">
        <f t="shared" si="66"/>
        <v>72366084.59168303</v>
      </c>
      <c r="BB95" s="33">
        <f t="shared" si="66"/>
        <v>72142084.59168303</v>
      </c>
      <c r="BC95" s="33">
        <f t="shared" si="66"/>
        <v>71612084.59168303</v>
      </c>
      <c r="BD95" s="33">
        <f t="shared" si="66"/>
        <v>74898284.59168303</v>
      </c>
      <c r="BE95" s="33">
        <f t="shared" si="66"/>
        <v>74629284.59168303</v>
      </c>
      <c r="BF95" s="33">
        <f t="shared" si="66"/>
        <v>74099284.59168303</v>
      </c>
      <c r="BG95" s="33">
        <f t="shared" si="66"/>
        <v>76746484.59168303</v>
      </c>
      <c r="BH95" s="33">
        <f t="shared" si="66"/>
        <v>76432484.59168303</v>
      </c>
      <c r="BI95" s="33">
        <f t="shared" si="66"/>
        <v>75902484.59168303</v>
      </c>
      <c r="BJ95" s="33">
        <f t="shared" si="66"/>
        <v>77910684.59168303</v>
      </c>
      <c r="BK95" s="33">
        <f t="shared" si="66"/>
        <v>77551684.59168303</v>
      </c>
      <c r="BL95" s="33">
        <f t="shared" si="66"/>
        <v>77021684.59168303</v>
      </c>
      <c r="BM95" s="33">
        <f t="shared" si="66"/>
        <v>78390884.59168303</v>
      </c>
    </row>
    <row r="96" spans="1:65" ht="11.5" customHeight="1" collapsed="1" x14ac:dyDescent="0.5">
      <c r="B96" s="9"/>
      <c r="C96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</row>
    <row r="97" spans="1:65" ht="11.5" customHeight="1" x14ac:dyDescent="0.25">
      <c r="A97" s="5" t="s">
        <v>0</v>
      </c>
      <c r="B97" s="30" t="s">
        <v>61</v>
      </c>
      <c r="C97" s="30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ht="11.5" hidden="1" customHeight="1" outlineLevel="1" x14ac:dyDescent="0.25"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</row>
    <row r="99" spans="1:65" ht="11.5" hidden="1" customHeight="1" outlineLevel="1" x14ac:dyDescent="0.25">
      <c r="B99" s="3" t="s">
        <v>62</v>
      </c>
      <c r="F99" s="2">
        <f t="shared" ref="F99:AK99" si="67">F95</f>
        <v>-848500</v>
      </c>
      <c r="G99" s="2">
        <f t="shared" si="67"/>
        <v>-2108500</v>
      </c>
      <c r="H99" s="2">
        <f t="shared" si="67"/>
        <v>-2451111.5</v>
      </c>
      <c r="I99" s="2">
        <f t="shared" si="67"/>
        <v>-3205423.25</v>
      </c>
      <c r="J99" s="2">
        <f t="shared" si="67"/>
        <v>-3735423.25</v>
      </c>
      <c r="K99" s="2">
        <f t="shared" si="67"/>
        <v>-1964328.5891312496</v>
      </c>
      <c r="L99" s="2">
        <f t="shared" si="67"/>
        <v>-2340026.1482249997</v>
      </c>
      <c r="M99" s="2">
        <f t="shared" si="67"/>
        <v>-2870026.1482249997</v>
      </c>
      <c r="N99" s="2">
        <f t="shared" si="67"/>
        <v>811537.90927781817</v>
      </c>
      <c r="O99" s="2">
        <f t="shared" si="67"/>
        <v>570380.44853857998</v>
      </c>
      <c r="P99" s="2">
        <f t="shared" si="67"/>
        <v>40380.448538579978</v>
      </c>
      <c r="Q99" s="2">
        <f t="shared" si="67"/>
        <v>4970766.6489595212</v>
      </c>
      <c r="R99" s="2">
        <f t="shared" si="67"/>
        <v>4817554.4095525453</v>
      </c>
      <c r="S99" s="2">
        <f t="shared" si="67"/>
        <v>4287554.4095525453</v>
      </c>
      <c r="T99" s="2">
        <f t="shared" si="67"/>
        <v>10100656.275011692</v>
      </c>
      <c r="U99" s="2">
        <f t="shared" si="67"/>
        <v>10009607.110607406</v>
      </c>
      <c r="V99" s="2">
        <f t="shared" si="67"/>
        <v>9479607.1106074061</v>
      </c>
      <c r="W99" s="2">
        <f t="shared" si="67"/>
        <v>15894405.734290089</v>
      </c>
      <c r="X99" s="2">
        <f t="shared" si="67"/>
        <v>15845729.581028307</v>
      </c>
      <c r="Y99" s="2">
        <f t="shared" si="67"/>
        <v>15315729.581028307</v>
      </c>
      <c r="Z99" s="2">
        <f t="shared" si="67"/>
        <v>22129680.44433406</v>
      </c>
      <c r="AA99" s="2">
        <f t="shared" si="67"/>
        <v>22109113.60372179</v>
      </c>
      <c r="AB99" s="2">
        <f t="shared" si="67"/>
        <v>21579113.60372179</v>
      </c>
      <c r="AC99" s="2">
        <f t="shared" si="67"/>
        <v>28643556.970241845</v>
      </c>
      <c r="AD99" s="2">
        <f t="shared" si="67"/>
        <v>28640630.446757343</v>
      </c>
      <c r="AE99" s="2">
        <f t="shared" si="67"/>
        <v>28110630.446757343</v>
      </c>
      <c r="AF99" s="2">
        <f t="shared" si="67"/>
        <v>35334900.045115158</v>
      </c>
      <c r="AG99" s="2">
        <f t="shared" si="67"/>
        <v>35343228.890069932</v>
      </c>
      <c r="AH99" s="2">
        <f t="shared" si="67"/>
        <v>34813228.890069932</v>
      </c>
      <c r="AI99" s="2">
        <f t="shared" si="67"/>
        <v>42143582.925325833</v>
      </c>
      <c r="AJ99" s="2">
        <f t="shared" si="67"/>
        <v>42159382.505273432</v>
      </c>
      <c r="AK99" s="2">
        <f t="shared" si="67"/>
        <v>41629382.505273432</v>
      </c>
      <c r="AL99" s="2">
        <f t="shared" ref="AL99:BM99" si="68">AL95</f>
        <v>49051427.875471883</v>
      </c>
      <c r="AM99" s="2">
        <f t="shared" si="68"/>
        <v>49073684.591683038</v>
      </c>
      <c r="AN99" s="2">
        <f t="shared" si="68"/>
        <v>48543684.591683038</v>
      </c>
      <c r="AO99" s="2">
        <f t="shared" si="68"/>
        <v>55323084.591683038</v>
      </c>
      <c r="AP99" s="2">
        <f t="shared" si="68"/>
        <v>55300084.591683038</v>
      </c>
      <c r="AQ99" s="2">
        <f t="shared" si="68"/>
        <v>54770084.591683038</v>
      </c>
      <c r="AR99" s="2">
        <f t="shared" si="68"/>
        <v>60661984.591683038</v>
      </c>
      <c r="AS99" s="2">
        <f t="shared" si="68"/>
        <v>60576484.591683038</v>
      </c>
      <c r="AT99" s="2">
        <f t="shared" si="68"/>
        <v>60046484.591683038</v>
      </c>
      <c r="AU99" s="2">
        <f t="shared" si="68"/>
        <v>65249684.591683038</v>
      </c>
      <c r="AV99" s="2">
        <f t="shared" si="68"/>
        <v>65115684.591683038</v>
      </c>
      <c r="AW99" s="2">
        <f t="shared" si="68"/>
        <v>64585684.591683038</v>
      </c>
      <c r="AX99" s="2">
        <f t="shared" si="68"/>
        <v>69149884.59168303</v>
      </c>
      <c r="AY99" s="2">
        <f t="shared" si="68"/>
        <v>68970884.59168303</v>
      </c>
      <c r="AZ99" s="2">
        <f t="shared" si="68"/>
        <v>68440884.59168303</v>
      </c>
      <c r="BA99" s="2">
        <f t="shared" si="68"/>
        <v>72366084.59168303</v>
      </c>
      <c r="BB99" s="2">
        <f t="shared" si="68"/>
        <v>72142084.59168303</v>
      </c>
      <c r="BC99" s="2">
        <f t="shared" si="68"/>
        <v>71612084.59168303</v>
      </c>
      <c r="BD99" s="2">
        <f t="shared" si="68"/>
        <v>74898284.59168303</v>
      </c>
      <c r="BE99" s="2">
        <f t="shared" si="68"/>
        <v>74629284.59168303</v>
      </c>
      <c r="BF99" s="2">
        <f t="shared" si="68"/>
        <v>74099284.59168303</v>
      </c>
      <c r="BG99" s="2">
        <f t="shared" si="68"/>
        <v>76746484.59168303</v>
      </c>
      <c r="BH99" s="2">
        <f t="shared" si="68"/>
        <v>76432484.59168303</v>
      </c>
      <c r="BI99" s="2">
        <f t="shared" si="68"/>
        <v>75902484.59168303</v>
      </c>
      <c r="BJ99" s="2">
        <f t="shared" si="68"/>
        <v>77910684.59168303</v>
      </c>
      <c r="BK99" s="2">
        <f t="shared" si="68"/>
        <v>77551684.59168303</v>
      </c>
      <c r="BL99" s="2">
        <f t="shared" si="68"/>
        <v>77021684.59168303</v>
      </c>
      <c r="BM99" s="2">
        <f t="shared" si="68"/>
        <v>78390884.59168303</v>
      </c>
    </row>
    <row r="100" spans="1:65" ht="11.5" hidden="1" customHeight="1" outlineLevel="1" x14ac:dyDescent="0.25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65" ht="11.5" hidden="1" customHeight="1" outlineLevel="1" x14ac:dyDescent="0.25">
      <c r="B101" s="3" t="s">
        <v>61</v>
      </c>
      <c r="F101" s="5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65" ht="11.5" customHeight="1" collapsed="1" x14ac:dyDescent="0.25">
      <c r="F102" s="2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</row>
    <row r="103" spans="1:65" ht="11.5" customHeight="1" x14ac:dyDescent="0.25">
      <c r="A103" s="5" t="s">
        <v>0</v>
      </c>
      <c r="B103" s="30" t="s">
        <v>105</v>
      </c>
      <c r="C103" s="30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ht="11.5" hidden="1" customHeight="1" outlineLevel="1" x14ac:dyDescent="0.25"/>
    <row r="105" spans="1:65" ht="11.5" hidden="1" customHeight="1" outlineLevel="1" x14ac:dyDescent="0.25">
      <c r="B105" s="31" t="s">
        <v>63</v>
      </c>
      <c r="C105" s="31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</row>
    <row r="106" spans="1:65" ht="11.5" hidden="1" customHeight="1" outlineLevel="1" x14ac:dyDescent="0.25">
      <c r="B106" s="3" t="s">
        <v>73</v>
      </c>
      <c r="F106" s="51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</row>
    <row r="107" spans="1:65" ht="11.5" hidden="1" customHeight="1" outlineLevel="1" x14ac:dyDescent="0.25">
      <c r="B107" s="9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</row>
    <row r="108" spans="1:65" ht="11.5" hidden="1" customHeight="1" outlineLevel="1" x14ac:dyDescent="0.25">
      <c r="B108" s="31" t="s">
        <v>47</v>
      </c>
      <c r="C108" s="31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</row>
    <row r="109" spans="1:65" ht="11.5" hidden="1" customHeight="1" outlineLevel="1" x14ac:dyDescent="0.25">
      <c r="B109" s="3" t="s">
        <v>64</v>
      </c>
      <c r="C109" s="53">
        <v>0.1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65" ht="11.5" hidden="1" customHeight="1" outlineLevel="1" x14ac:dyDescent="0.25">
      <c r="B110" s="3" t="s">
        <v>65</v>
      </c>
      <c r="C110" s="54">
        <v>5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65" ht="11.5" hidden="1" customHeight="1" outlineLevel="1" x14ac:dyDescent="0.25">
      <c r="C111" s="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65" ht="11.5" hidden="1" customHeight="1" outlineLevel="1" x14ac:dyDescent="0.25">
      <c r="B112" s="3" t="s">
        <v>66</v>
      </c>
      <c r="C112" s="6"/>
      <c r="F112" s="17"/>
      <c r="G112" s="17">
        <f>F115</f>
        <v>0</v>
      </c>
      <c r="H112" s="17">
        <f t="shared" ref="H112:L112" si="69">G115</f>
        <v>0</v>
      </c>
      <c r="I112" s="17">
        <f t="shared" si="69"/>
        <v>0</v>
      </c>
      <c r="J112" s="17">
        <f t="shared" si="69"/>
        <v>0</v>
      </c>
      <c r="K112" s="17">
        <f t="shared" si="69"/>
        <v>0</v>
      </c>
      <c r="L112" s="17">
        <f t="shared" si="69"/>
        <v>0</v>
      </c>
      <c r="M112" s="17">
        <f t="shared" ref="M112:BM112" si="70">L115</f>
        <v>0</v>
      </c>
      <c r="N112" s="17">
        <f t="shared" si="70"/>
        <v>0</v>
      </c>
      <c r="O112" s="17">
        <f t="shared" si="70"/>
        <v>0</v>
      </c>
      <c r="P112" s="17">
        <f t="shared" si="70"/>
        <v>0</v>
      </c>
      <c r="Q112" s="17">
        <f t="shared" si="70"/>
        <v>0</v>
      </c>
      <c r="R112" s="17">
        <f t="shared" si="70"/>
        <v>0</v>
      </c>
      <c r="S112" s="17">
        <f t="shared" si="70"/>
        <v>0</v>
      </c>
      <c r="T112" s="17">
        <f t="shared" si="70"/>
        <v>0</v>
      </c>
      <c r="U112" s="17">
        <f t="shared" si="70"/>
        <v>0</v>
      </c>
      <c r="V112" s="17">
        <f t="shared" si="70"/>
        <v>0</v>
      </c>
      <c r="W112" s="17">
        <f t="shared" si="70"/>
        <v>0</v>
      </c>
      <c r="X112" s="17">
        <f t="shared" si="70"/>
        <v>0</v>
      </c>
      <c r="Y112" s="17">
        <f t="shared" si="70"/>
        <v>0</v>
      </c>
      <c r="Z112" s="17">
        <f t="shared" si="70"/>
        <v>0</v>
      </c>
      <c r="AA112" s="17">
        <f t="shared" si="70"/>
        <v>0</v>
      </c>
      <c r="AB112" s="17">
        <f t="shared" si="70"/>
        <v>0</v>
      </c>
      <c r="AC112" s="17">
        <f t="shared" si="70"/>
        <v>0</v>
      </c>
      <c r="AD112" s="17">
        <f t="shared" si="70"/>
        <v>0</v>
      </c>
      <c r="AE112" s="17">
        <f t="shared" si="70"/>
        <v>0</v>
      </c>
      <c r="AF112" s="17">
        <f t="shared" si="70"/>
        <v>0</v>
      </c>
      <c r="AG112" s="17">
        <f t="shared" si="70"/>
        <v>0</v>
      </c>
      <c r="AH112" s="17">
        <f t="shared" si="70"/>
        <v>0</v>
      </c>
      <c r="AI112" s="17">
        <f t="shared" si="70"/>
        <v>0</v>
      </c>
      <c r="AJ112" s="17">
        <f t="shared" si="70"/>
        <v>0</v>
      </c>
      <c r="AK112" s="17">
        <f t="shared" si="70"/>
        <v>0</v>
      </c>
      <c r="AL112" s="17">
        <f t="shared" si="70"/>
        <v>0</v>
      </c>
      <c r="AM112" s="17">
        <f t="shared" si="70"/>
        <v>0</v>
      </c>
      <c r="AN112" s="17">
        <f t="shared" si="70"/>
        <v>0</v>
      </c>
      <c r="AO112" s="17">
        <f t="shared" si="70"/>
        <v>0</v>
      </c>
      <c r="AP112" s="17">
        <f t="shared" si="70"/>
        <v>0</v>
      </c>
      <c r="AQ112" s="17">
        <f t="shared" si="70"/>
        <v>0</v>
      </c>
      <c r="AR112" s="17">
        <f t="shared" si="70"/>
        <v>0</v>
      </c>
      <c r="AS112" s="17">
        <f t="shared" si="70"/>
        <v>0</v>
      </c>
      <c r="AT112" s="17">
        <f t="shared" si="70"/>
        <v>0</v>
      </c>
      <c r="AU112" s="17">
        <f t="shared" si="70"/>
        <v>0</v>
      </c>
      <c r="AV112" s="17">
        <f t="shared" si="70"/>
        <v>0</v>
      </c>
      <c r="AW112" s="17">
        <f t="shared" si="70"/>
        <v>0</v>
      </c>
      <c r="AX112" s="17">
        <f t="shared" si="70"/>
        <v>0</v>
      </c>
      <c r="AY112" s="17">
        <f t="shared" si="70"/>
        <v>0</v>
      </c>
      <c r="AZ112" s="17">
        <f t="shared" si="70"/>
        <v>0</v>
      </c>
      <c r="BA112" s="17">
        <f t="shared" si="70"/>
        <v>0</v>
      </c>
      <c r="BB112" s="17">
        <f t="shared" si="70"/>
        <v>0</v>
      </c>
      <c r="BC112" s="17">
        <f t="shared" si="70"/>
        <v>0</v>
      </c>
      <c r="BD112" s="17">
        <f t="shared" si="70"/>
        <v>0</v>
      </c>
      <c r="BE112" s="17">
        <f t="shared" si="70"/>
        <v>0</v>
      </c>
      <c r="BF112" s="17">
        <f t="shared" si="70"/>
        <v>0</v>
      </c>
      <c r="BG112" s="17">
        <f t="shared" si="70"/>
        <v>0</v>
      </c>
      <c r="BH112" s="17">
        <f t="shared" si="70"/>
        <v>0</v>
      </c>
      <c r="BI112" s="17">
        <f t="shared" si="70"/>
        <v>0</v>
      </c>
      <c r="BJ112" s="17">
        <f t="shared" si="70"/>
        <v>0</v>
      </c>
      <c r="BK112" s="17">
        <f t="shared" si="70"/>
        <v>0</v>
      </c>
      <c r="BL112" s="17">
        <f t="shared" si="70"/>
        <v>0</v>
      </c>
      <c r="BM112" s="17">
        <f t="shared" si="70"/>
        <v>0</v>
      </c>
    </row>
    <row r="113" spans="2:65" ht="11.5" hidden="1" customHeight="1" outlineLevel="1" x14ac:dyDescent="0.25">
      <c r="B113" s="3" t="s">
        <v>68</v>
      </c>
      <c r="C113" s="6"/>
      <c r="F113" s="5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2:65" ht="11.5" hidden="1" customHeight="1" outlineLevel="1" x14ac:dyDescent="0.25">
      <c r="B114" s="3" t="s">
        <v>69</v>
      </c>
      <c r="C114" s="6"/>
      <c r="F114" s="16"/>
      <c r="G114" s="45">
        <f t="shared" ref="G114:AL114" si="71">IFERROR(PPMT($C$109,F3,$C$110,$F$113),0)</f>
        <v>0</v>
      </c>
      <c r="H114" s="45">
        <f t="shared" si="71"/>
        <v>0</v>
      </c>
      <c r="I114" s="45">
        <f t="shared" si="71"/>
        <v>0</v>
      </c>
      <c r="J114" s="45">
        <f t="shared" si="71"/>
        <v>0</v>
      </c>
      <c r="K114" s="45">
        <f t="shared" si="71"/>
        <v>0</v>
      </c>
      <c r="L114" s="45">
        <f t="shared" si="71"/>
        <v>0</v>
      </c>
      <c r="M114" s="45">
        <f t="shared" si="71"/>
        <v>0</v>
      </c>
      <c r="N114" s="45">
        <f t="shared" si="71"/>
        <v>0</v>
      </c>
      <c r="O114" s="45">
        <f t="shared" si="71"/>
        <v>0</v>
      </c>
      <c r="P114" s="45">
        <f t="shared" si="71"/>
        <v>0</v>
      </c>
      <c r="Q114" s="45">
        <f t="shared" si="71"/>
        <v>0</v>
      </c>
      <c r="R114" s="45">
        <f t="shared" si="71"/>
        <v>0</v>
      </c>
      <c r="S114" s="45">
        <f t="shared" si="71"/>
        <v>0</v>
      </c>
      <c r="T114" s="45">
        <f t="shared" si="71"/>
        <v>0</v>
      </c>
      <c r="U114" s="45">
        <f t="shared" si="71"/>
        <v>0</v>
      </c>
      <c r="V114" s="45">
        <f t="shared" si="71"/>
        <v>0</v>
      </c>
      <c r="W114" s="45">
        <f t="shared" si="71"/>
        <v>0</v>
      </c>
      <c r="X114" s="45">
        <f t="shared" si="71"/>
        <v>0</v>
      </c>
      <c r="Y114" s="45">
        <f t="shared" si="71"/>
        <v>0</v>
      </c>
      <c r="Z114" s="45">
        <f t="shared" si="71"/>
        <v>0</v>
      </c>
      <c r="AA114" s="45">
        <f t="shared" si="71"/>
        <v>0</v>
      </c>
      <c r="AB114" s="45">
        <f t="shared" si="71"/>
        <v>0</v>
      </c>
      <c r="AC114" s="45">
        <f t="shared" si="71"/>
        <v>0</v>
      </c>
      <c r="AD114" s="45">
        <f t="shared" si="71"/>
        <v>0</v>
      </c>
      <c r="AE114" s="45">
        <f t="shared" si="71"/>
        <v>0</v>
      </c>
      <c r="AF114" s="45">
        <f t="shared" si="71"/>
        <v>0</v>
      </c>
      <c r="AG114" s="45">
        <f t="shared" si="71"/>
        <v>0</v>
      </c>
      <c r="AH114" s="45">
        <f t="shared" si="71"/>
        <v>0</v>
      </c>
      <c r="AI114" s="45">
        <f t="shared" si="71"/>
        <v>0</v>
      </c>
      <c r="AJ114" s="45">
        <f t="shared" si="71"/>
        <v>0</v>
      </c>
      <c r="AK114" s="45">
        <f t="shared" si="71"/>
        <v>0</v>
      </c>
      <c r="AL114" s="45">
        <f t="shared" si="71"/>
        <v>0</v>
      </c>
      <c r="AM114" s="45">
        <f t="shared" ref="AM114:BM114" si="72">IFERROR(PPMT($C$109,AL3,$C$110,$F$113),0)</f>
        <v>0</v>
      </c>
      <c r="AN114" s="45">
        <f t="shared" si="72"/>
        <v>0</v>
      </c>
      <c r="AO114" s="45">
        <f t="shared" si="72"/>
        <v>0</v>
      </c>
      <c r="AP114" s="45">
        <f t="shared" si="72"/>
        <v>0</v>
      </c>
      <c r="AQ114" s="45">
        <f t="shared" si="72"/>
        <v>0</v>
      </c>
      <c r="AR114" s="45">
        <f t="shared" si="72"/>
        <v>0</v>
      </c>
      <c r="AS114" s="45">
        <f t="shared" si="72"/>
        <v>0</v>
      </c>
      <c r="AT114" s="45">
        <f t="shared" si="72"/>
        <v>0</v>
      </c>
      <c r="AU114" s="45">
        <f t="shared" si="72"/>
        <v>0</v>
      </c>
      <c r="AV114" s="45">
        <f t="shared" si="72"/>
        <v>0</v>
      </c>
      <c r="AW114" s="45">
        <f t="shared" si="72"/>
        <v>0</v>
      </c>
      <c r="AX114" s="45">
        <f t="shared" si="72"/>
        <v>0</v>
      </c>
      <c r="AY114" s="45">
        <f t="shared" si="72"/>
        <v>0</v>
      </c>
      <c r="AZ114" s="45">
        <f t="shared" si="72"/>
        <v>0</v>
      </c>
      <c r="BA114" s="45">
        <f t="shared" si="72"/>
        <v>0</v>
      </c>
      <c r="BB114" s="45">
        <f t="shared" si="72"/>
        <v>0</v>
      </c>
      <c r="BC114" s="45">
        <f t="shared" si="72"/>
        <v>0</v>
      </c>
      <c r="BD114" s="45">
        <f t="shared" si="72"/>
        <v>0</v>
      </c>
      <c r="BE114" s="45">
        <f t="shared" si="72"/>
        <v>0</v>
      </c>
      <c r="BF114" s="45">
        <f t="shared" si="72"/>
        <v>0</v>
      </c>
      <c r="BG114" s="45">
        <f t="shared" si="72"/>
        <v>0</v>
      </c>
      <c r="BH114" s="45">
        <f t="shared" si="72"/>
        <v>0</v>
      </c>
      <c r="BI114" s="45">
        <f t="shared" si="72"/>
        <v>0</v>
      </c>
      <c r="BJ114" s="45">
        <f t="shared" si="72"/>
        <v>0</v>
      </c>
      <c r="BK114" s="45">
        <f t="shared" si="72"/>
        <v>0</v>
      </c>
      <c r="BL114" s="45">
        <f t="shared" si="72"/>
        <v>0</v>
      </c>
      <c r="BM114" s="45">
        <f t="shared" si="72"/>
        <v>0</v>
      </c>
    </row>
    <row r="115" spans="2:65" ht="11.5" hidden="1" customHeight="1" outlineLevel="1" x14ac:dyDescent="0.25">
      <c r="B115" s="34" t="s">
        <v>67</v>
      </c>
      <c r="C115" s="46"/>
      <c r="D115" s="43"/>
      <c r="E115" s="43"/>
      <c r="F115" s="44">
        <f>SUM(F112:F114)</f>
        <v>0</v>
      </c>
      <c r="G115" s="44">
        <f>SUM(G112:G114)</f>
        <v>0</v>
      </c>
      <c r="H115" s="44">
        <f t="shared" ref="H115:L115" si="73">SUM(H112:H114)</f>
        <v>0</v>
      </c>
      <c r="I115" s="44">
        <f t="shared" si="73"/>
        <v>0</v>
      </c>
      <c r="J115" s="44">
        <f t="shared" si="73"/>
        <v>0</v>
      </c>
      <c r="K115" s="44">
        <f t="shared" si="73"/>
        <v>0</v>
      </c>
      <c r="L115" s="44">
        <f t="shared" si="73"/>
        <v>0</v>
      </c>
      <c r="M115" s="44">
        <f t="shared" ref="M115" si="74">SUM(M112:M114)</f>
        <v>0</v>
      </c>
      <c r="N115" s="44">
        <f t="shared" ref="N115" si="75">SUM(N112:N114)</f>
        <v>0</v>
      </c>
      <c r="O115" s="44">
        <f t="shared" ref="O115" si="76">SUM(O112:O114)</f>
        <v>0</v>
      </c>
      <c r="P115" s="44">
        <f t="shared" ref="P115" si="77">SUM(P112:P114)</f>
        <v>0</v>
      </c>
      <c r="Q115" s="44">
        <f t="shared" ref="Q115" si="78">SUM(Q112:Q114)</f>
        <v>0</v>
      </c>
      <c r="R115" s="44">
        <f t="shared" ref="R115" si="79">SUM(R112:R114)</f>
        <v>0</v>
      </c>
      <c r="S115" s="44">
        <f t="shared" ref="S115" si="80">SUM(S112:S114)</f>
        <v>0</v>
      </c>
      <c r="T115" s="44">
        <f t="shared" ref="T115" si="81">SUM(T112:T114)</f>
        <v>0</v>
      </c>
      <c r="U115" s="44">
        <f t="shared" ref="U115" si="82">SUM(U112:U114)</f>
        <v>0</v>
      </c>
      <c r="V115" s="44">
        <f t="shared" ref="V115" si="83">SUM(V112:V114)</f>
        <v>0</v>
      </c>
      <c r="W115" s="44">
        <f t="shared" ref="W115" si="84">SUM(W112:W114)</f>
        <v>0</v>
      </c>
      <c r="X115" s="44">
        <f t="shared" ref="X115" si="85">SUM(X112:X114)</f>
        <v>0</v>
      </c>
      <c r="Y115" s="44">
        <f t="shared" ref="Y115" si="86">SUM(Y112:Y114)</f>
        <v>0</v>
      </c>
      <c r="Z115" s="44">
        <f t="shared" ref="Z115" si="87">SUM(Z112:Z114)</f>
        <v>0</v>
      </c>
      <c r="AA115" s="44">
        <f t="shared" ref="AA115" si="88">SUM(AA112:AA114)</f>
        <v>0</v>
      </c>
      <c r="AB115" s="44">
        <f t="shared" ref="AB115" si="89">SUM(AB112:AB114)</f>
        <v>0</v>
      </c>
      <c r="AC115" s="44">
        <f t="shared" ref="AC115" si="90">SUM(AC112:AC114)</f>
        <v>0</v>
      </c>
      <c r="AD115" s="44">
        <f t="shared" ref="AD115" si="91">SUM(AD112:AD114)</f>
        <v>0</v>
      </c>
      <c r="AE115" s="44">
        <f t="shared" ref="AE115" si="92">SUM(AE112:AE114)</f>
        <v>0</v>
      </c>
      <c r="AF115" s="44">
        <f t="shared" ref="AF115" si="93">SUM(AF112:AF114)</f>
        <v>0</v>
      </c>
      <c r="AG115" s="44">
        <f t="shared" ref="AG115" si="94">SUM(AG112:AG114)</f>
        <v>0</v>
      </c>
      <c r="AH115" s="44">
        <f t="shared" ref="AH115" si="95">SUM(AH112:AH114)</f>
        <v>0</v>
      </c>
      <c r="AI115" s="44">
        <f t="shared" ref="AI115" si="96">SUM(AI112:AI114)</f>
        <v>0</v>
      </c>
      <c r="AJ115" s="44">
        <f t="shared" ref="AJ115" si="97">SUM(AJ112:AJ114)</f>
        <v>0</v>
      </c>
      <c r="AK115" s="44">
        <f t="shared" ref="AK115" si="98">SUM(AK112:AK114)</f>
        <v>0</v>
      </c>
      <c r="AL115" s="44">
        <f t="shared" ref="AL115" si="99">SUM(AL112:AL114)</f>
        <v>0</v>
      </c>
      <c r="AM115" s="44">
        <f t="shared" ref="AM115" si="100">SUM(AM112:AM114)</f>
        <v>0</v>
      </c>
      <c r="AN115" s="44">
        <f t="shared" ref="AN115" si="101">SUM(AN112:AN114)</f>
        <v>0</v>
      </c>
      <c r="AO115" s="44">
        <f t="shared" ref="AO115" si="102">SUM(AO112:AO114)</f>
        <v>0</v>
      </c>
      <c r="AP115" s="44">
        <f t="shared" ref="AP115" si="103">SUM(AP112:AP114)</f>
        <v>0</v>
      </c>
      <c r="AQ115" s="44">
        <f t="shared" ref="AQ115" si="104">SUM(AQ112:AQ114)</f>
        <v>0</v>
      </c>
      <c r="AR115" s="44">
        <f t="shared" ref="AR115" si="105">SUM(AR112:AR114)</f>
        <v>0</v>
      </c>
      <c r="AS115" s="44">
        <f t="shared" ref="AS115" si="106">SUM(AS112:AS114)</f>
        <v>0</v>
      </c>
      <c r="AT115" s="44">
        <f t="shared" ref="AT115" si="107">SUM(AT112:AT114)</f>
        <v>0</v>
      </c>
      <c r="AU115" s="44">
        <f t="shared" ref="AU115" si="108">SUM(AU112:AU114)</f>
        <v>0</v>
      </c>
      <c r="AV115" s="44">
        <f t="shared" ref="AV115" si="109">SUM(AV112:AV114)</f>
        <v>0</v>
      </c>
      <c r="AW115" s="44">
        <f t="shared" ref="AW115" si="110">SUM(AW112:AW114)</f>
        <v>0</v>
      </c>
      <c r="AX115" s="44">
        <f t="shared" ref="AX115" si="111">SUM(AX112:AX114)</f>
        <v>0</v>
      </c>
      <c r="AY115" s="44">
        <f t="shared" ref="AY115" si="112">SUM(AY112:AY114)</f>
        <v>0</v>
      </c>
      <c r="AZ115" s="44">
        <f t="shared" ref="AZ115" si="113">SUM(AZ112:AZ114)</f>
        <v>0</v>
      </c>
      <c r="BA115" s="44">
        <f t="shared" ref="BA115" si="114">SUM(BA112:BA114)</f>
        <v>0</v>
      </c>
      <c r="BB115" s="44">
        <f t="shared" ref="BB115" si="115">SUM(BB112:BB114)</f>
        <v>0</v>
      </c>
      <c r="BC115" s="44">
        <f t="shared" ref="BC115" si="116">SUM(BC112:BC114)</f>
        <v>0</v>
      </c>
      <c r="BD115" s="44">
        <f t="shared" ref="BD115" si="117">SUM(BD112:BD114)</f>
        <v>0</v>
      </c>
      <c r="BE115" s="44">
        <f t="shared" ref="BE115" si="118">SUM(BE112:BE114)</f>
        <v>0</v>
      </c>
      <c r="BF115" s="44">
        <f t="shared" ref="BF115" si="119">SUM(BF112:BF114)</f>
        <v>0</v>
      </c>
      <c r="BG115" s="44">
        <f t="shared" ref="BG115" si="120">SUM(BG112:BG114)</f>
        <v>0</v>
      </c>
      <c r="BH115" s="44">
        <f t="shared" ref="BH115" si="121">SUM(BH112:BH114)</f>
        <v>0</v>
      </c>
      <c r="BI115" s="44">
        <f t="shared" ref="BI115" si="122">SUM(BI112:BI114)</f>
        <v>0</v>
      </c>
      <c r="BJ115" s="44">
        <f t="shared" ref="BJ115" si="123">SUM(BJ112:BJ114)</f>
        <v>0</v>
      </c>
      <c r="BK115" s="44">
        <f t="shared" ref="BK115" si="124">SUM(BK112:BK114)</f>
        <v>0</v>
      </c>
      <c r="BL115" s="44">
        <f t="shared" ref="BL115" si="125">SUM(BL112:BL114)</f>
        <v>0</v>
      </c>
      <c r="BM115" s="44">
        <f t="shared" ref="BM115" si="126">SUM(BM112:BM114)</f>
        <v>0</v>
      </c>
    </row>
    <row r="116" spans="2:65" ht="11.5" hidden="1" customHeight="1" outlineLevel="1" x14ac:dyDescent="0.25">
      <c r="C116" s="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2:65" ht="11.5" hidden="1" customHeight="1" outlineLevel="1" x14ac:dyDescent="0.25">
      <c r="B117" s="3" t="s">
        <v>70</v>
      </c>
      <c r="C117" s="6"/>
      <c r="F117" s="16"/>
      <c r="G117" s="42">
        <f>G112*$C$109</f>
        <v>0</v>
      </c>
      <c r="H117" s="42">
        <f t="shared" ref="H117:L117" si="127">H112*$C$109</f>
        <v>0</v>
      </c>
      <c r="I117" s="42">
        <f t="shared" si="127"/>
        <v>0</v>
      </c>
      <c r="J117" s="42">
        <f t="shared" si="127"/>
        <v>0</v>
      </c>
      <c r="K117" s="42">
        <f t="shared" si="127"/>
        <v>0</v>
      </c>
      <c r="L117" s="42">
        <f t="shared" si="127"/>
        <v>0</v>
      </c>
      <c r="M117" s="42">
        <f t="shared" ref="M117:BM117" si="128">M112*$C$109</f>
        <v>0</v>
      </c>
      <c r="N117" s="42">
        <f t="shared" si="128"/>
        <v>0</v>
      </c>
      <c r="O117" s="42">
        <f t="shared" si="128"/>
        <v>0</v>
      </c>
      <c r="P117" s="42">
        <f t="shared" si="128"/>
        <v>0</v>
      </c>
      <c r="Q117" s="42">
        <f t="shared" si="128"/>
        <v>0</v>
      </c>
      <c r="R117" s="42">
        <f t="shared" si="128"/>
        <v>0</v>
      </c>
      <c r="S117" s="42">
        <f t="shared" si="128"/>
        <v>0</v>
      </c>
      <c r="T117" s="42">
        <f t="shared" si="128"/>
        <v>0</v>
      </c>
      <c r="U117" s="42">
        <f t="shared" si="128"/>
        <v>0</v>
      </c>
      <c r="V117" s="42">
        <f t="shared" si="128"/>
        <v>0</v>
      </c>
      <c r="W117" s="42">
        <f t="shared" si="128"/>
        <v>0</v>
      </c>
      <c r="X117" s="42">
        <f t="shared" si="128"/>
        <v>0</v>
      </c>
      <c r="Y117" s="42">
        <f t="shared" si="128"/>
        <v>0</v>
      </c>
      <c r="Z117" s="42">
        <f t="shared" si="128"/>
        <v>0</v>
      </c>
      <c r="AA117" s="42">
        <f t="shared" si="128"/>
        <v>0</v>
      </c>
      <c r="AB117" s="42">
        <f t="shared" si="128"/>
        <v>0</v>
      </c>
      <c r="AC117" s="42">
        <f t="shared" si="128"/>
        <v>0</v>
      </c>
      <c r="AD117" s="42">
        <f t="shared" si="128"/>
        <v>0</v>
      </c>
      <c r="AE117" s="42">
        <f t="shared" si="128"/>
        <v>0</v>
      </c>
      <c r="AF117" s="42">
        <f t="shared" si="128"/>
        <v>0</v>
      </c>
      <c r="AG117" s="42">
        <f t="shared" si="128"/>
        <v>0</v>
      </c>
      <c r="AH117" s="42">
        <f t="shared" si="128"/>
        <v>0</v>
      </c>
      <c r="AI117" s="42">
        <f t="shared" si="128"/>
        <v>0</v>
      </c>
      <c r="AJ117" s="42">
        <f t="shared" si="128"/>
        <v>0</v>
      </c>
      <c r="AK117" s="42">
        <f t="shared" si="128"/>
        <v>0</v>
      </c>
      <c r="AL117" s="42">
        <f t="shared" si="128"/>
        <v>0</v>
      </c>
      <c r="AM117" s="42">
        <f t="shared" si="128"/>
        <v>0</v>
      </c>
      <c r="AN117" s="42">
        <f t="shared" si="128"/>
        <v>0</v>
      </c>
      <c r="AO117" s="42">
        <f t="shared" si="128"/>
        <v>0</v>
      </c>
      <c r="AP117" s="42">
        <f t="shared" si="128"/>
        <v>0</v>
      </c>
      <c r="AQ117" s="42">
        <f t="shared" si="128"/>
        <v>0</v>
      </c>
      <c r="AR117" s="42">
        <f t="shared" si="128"/>
        <v>0</v>
      </c>
      <c r="AS117" s="42">
        <f t="shared" si="128"/>
        <v>0</v>
      </c>
      <c r="AT117" s="42">
        <f t="shared" si="128"/>
        <v>0</v>
      </c>
      <c r="AU117" s="42">
        <f t="shared" si="128"/>
        <v>0</v>
      </c>
      <c r="AV117" s="42">
        <f t="shared" si="128"/>
        <v>0</v>
      </c>
      <c r="AW117" s="42">
        <f t="shared" si="128"/>
        <v>0</v>
      </c>
      <c r="AX117" s="42">
        <f t="shared" si="128"/>
        <v>0</v>
      </c>
      <c r="AY117" s="42">
        <f t="shared" si="128"/>
        <v>0</v>
      </c>
      <c r="AZ117" s="42">
        <f t="shared" si="128"/>
        <v>0</v>
      </c>
      <c r="BA117" s="42">
        <f t="shared" si="128"/>
        <v>0</v>
      </c>
      <c r="BB117" s="42">
        <f t="shared" si="128"/>
        <v>0</v>
      </c>
      <c r="BC117" s="42">
        <f t="shared" si="128"/>
        <v>0</v>
      </c>
      <c r="BD117" s="42">
        <f t="shared" si="128"/>
        <v>0</v>
      </c>
      <c r="BE117" s="42">
        <f t="shared" si="128"/>
        <v>0</v>
      </c>
      <c r="BF117" s="42">
        <f t="shared" si="128"/>
        <v>0</v>
      </c>
      <c r="BG117" s="42">
        <f t="shared" si="128"/>
        <v>0</v>
      </c>
      <c r="BH117" s="42">
        <f t="shared" si="128"/>
        <v>0</v>
      </c>
      <c r="BI117" s="42">
        <f t="shared" si="128"/>
        <v>0</v>
      </c>
      <c r="BJ117" s="42">
        <f t="shared" si="128"/>
        <v>0</v>
      </c>
      <c r="BK117" s="42">
        <f t="shared" si="128"/>
        <v>0</v>
      </c>
      <c r="BL117" s="42">
        <f t="shared" si="128"/>
        <v>0</v>
      </c>
      <c r="BM117" s="42">
        <f t="shared" si="128"/>
        <v>0</v>
      </c>
    </row>
    <row r="118" spans="2:65" ht="11.5" hidden="1" customHeight="1" outlineLevel="1" x14ac:dyDescent="0.25">
      <c r="C118" s="6"/>
      <c r="F118" s="16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</row>
    <row r="119" spans="2:65" ht="11.5" hidden="1" customHeight="1" outlineLevel="1" x14ac:dyDescent="0.25">
      <c r="B119" s="3" t="s">
        <v>104</v>
      </c>
      <c r="C119" s="6"/>
      <c r="F119" s="16" t="str">
        <f t="shared" ref="F119:AK119" si="129">IFERROR(F31/SUM(-F114,F117),"")</f>
        <v/>
      </c>
      <c r="G119" s="16" t="str">
        <f t="shared" si="129"/>
        <v/>
      </c>
      <c r="H119" s="16" t="str">
        <f t="shared" si="129"/>
        <v/>
      </c>
      <c r="I119" s="16" t="str">
        <f t="shared" si="129"/>
        <v/>
      </c>
      <c r="J119" s="16" t="str">
        <f t="shared" si="129"/>
        <v/>
      </c>
      <c r="K119" s="16" t="str">
        <f t="shared" si="129"/>
        <v/>
      </c>
      <c r="L119" s="16" t="str">
        <f t="shared" si="129"/>
        <v/>
      </c>
      <c r="M119" s="16" t="str">
        <f t="shared" si="129"/>
        <v/>
      </c>
      <c r="N119" s="16" t="str">
        <f t="shared" si="129"/>
        <v/>
      </c>
      <c r="O119" s="16" t="str">
        <f t="shared" si="129"/>
        <v/>
      </c>
      <c r="P119" s="16" t="str">
        <f t="shared" si="129"/>
        <v/>
      </c>
      <c r="Q119" s="16" t="str">
        <f t="shared" si="129"/>
        <v/>
      </c>
      <c r="R119" s="16" t="str">
        <f t="shared" si="129"/>
        <v/>
      </c>
      <c r="S119" s="16" t="str">
        <f t="shared" si="129"/>
        <v/>
      </c>
      <c r="T119" s="16" t="str">
        <f t="shared" si="129"/>
        <v/>
      </c>
      <c r="U119" s="16" t="str">
        <f t="shared" si="129"/>
        <v/>
      </c>
      <c r="V119" s="16" t="str">
        <f t="shared" si="129"/>
        <v/>
      </c>
      <c r="W119" s="16" t="str">
        <f t="shared" si="129"/>
        <v/>
      </c>
      <c r="X119" s="16" t="str">
        <f t="shared" si="129"/>
        <v/>
      </c>
      <c r="Y119" s="16" t="str">
        <f t="shared" si="129"/>
        <v/>
      </c>
      <c r="Z119" s="16" t="str">
        <f t="shared" si="129"/>
        <v/>
      </c>
      <c r="AA119" s="16" t="str">
        <f t="shared" si="129"/>
        <v/>
      </c>
      <c r="AB119" s="16" t="str">
        <f t="shared" si="129"/>
        <v/>
      </c>
      <c r="AC119" s="16" t="str">
        <f t="shared" si="129"/>
        <v/>
      </c>
      <c r="AD119" s="16" t="str">
        <f t="shared" si="129"/>
        <v/>
      </c>
      <c r="AE119" s="16" t="str">
        <f t="shared" si="129"/>
        <v/>
      </c>
      <c r="AF119" s="16" t="str">
        <f t="shared" si="129"/>
        <v/>
      </c>
      <c r="AG119" s="16" t="str">
        <f t="shared" si="129"/>
        <v/>
      </c>
      <c r="AH119" s="16" t="str">
        <f t="shared" si="129"/>
        <v/>
      </c>
      <c r="AI119" s="16" t="str">
        <f t="shared" si="129"/>
        <v/>
      </c>
      <c r="AJ119" s="16" t="str">
        <f t="shared" si="129"/>
        <v/>
      </c>
      <c r="AK119" s="16" t="str">
        <f t="shared" si="129"/>
        <v/>
      </c>
      <c r="AL119" s="16" t="str">
        <f t="shared" ref="AL119:BM119" si="130">IFERROR(AL31/SUM(-AL114,AL117),"")</f>
        <v/>
      </c>
      <c r="AM119" s="16" t="str">
        <f t="shared" si="130"/>
        <v/>
      </c>
      <c r="AN119" s="16" t="str">
        <f t="shared" si="130"/>
        <v/>
      </c>
      <c r="AO119" s="16" t="str">
        <f t="shared" si="130"/>
        <v/>
      </c>
      <c r="AP119" s="16" t="str">
        <f t="shared" si="130"/>
        <v/>
      </c>
      <c r="AQ119" s="16" t="str">
        <f t="shared" si="130"/>
        <v/>
      </c>
      <c r="AR119" s="16" t="str">
        <f t="shared" si="130"/>
        <v/>
      </c>
      <c r="AS119" s="16" t="str">
        <f t="shared" si="130"/>
        <v/>
      </c>
      <c r="AT119" s="16" t="str">
        <f t="shared" si="130"/>
        <v/>
      </c>
      <c r="AU119" s="16" t="str">
        <f t="shared" si="130"/>
        <v/>
      </c>
      <c r="AV119" s="16" t="str">
        <f t="shared" si="130"/>
        <v/>
      </c>
      <c r="AW119" s="16" t="str">
        <f t="shared" si="130"/>
        <v/>
      </c>
      <c r="AX119" s="16" t="str">
        <f t="shared" si="130"/>
        <v/>
      </c>
      <c r="AY119" s="16" t="str">
        <f t="shared" si="130"/>
        <v/>
      </c>
      <c r="AZ119" s="16" t="str">
        <f t="shared" si="130"/>
        <v/>
      </c>
      <c r="BA119" s="16" t="str">
        <f t="shared" si="130"/>
        <v/>
      </c>
      <c r="BB119" s="16" t="str">
        <f t="shared" si="130"/>
        <v/>
      </c>
      <c r="BC119" s="16" t="str">
        <f t="shared" si="130"/>
        <v/>
      </c>
      <c r="BD119" s="16" t="str">
        <f t="shared" si="130"/>
        <v/>
      </c>
      <c r="BE119" s="16" t="str">
        <f t="shared" si="130"/>
        <v/>
      </c>
      <c r="BF119" s="16" t="str">
        <f t="shared" si="130"/>
        <v/>
      </c>
      <c r="BG119" s="16" t="str">
        <f t="shared" si="130"/>
        <v/>
      </c>
      <c r="BH119" s="16" t="str">
        <f t="shared" si="130"/>
        <v/>
      </c>
      <c r="BI119" s="16" t="str">
        <f t="shared" si="130"/>
        <v/>
      </c>
      <c r="BJ119" s="16" t="str">
        <f t="shared" si="130"/>
        <v/>
      </c>
      <c r="BK119" s="16" t="str">
        <f t="shared" si="130"/>
        <v/>
      </c>
      <c r="BL119" s="16" t="str">
        <f t="shared" si="130"/>
        <v/>
      </c>
      <c r="BM119" s="16" t="str">
        <f t="shared" si="130"/>
        <v/>
      </c>
    </row>
    <row r="120" spans="2:65" ht="11.5" hidden="1" customHeight="1" outlineLevel="1" x14ac:dyDescent="0.25">
      <c r="C120" s="6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</row>
    <row r="121" spans="2:65" ht="11.5" hidden="1" customHeight="1" outlineLevel="1" x14ac:dyDescent="0.25">
      <c r="B121" s="31" t="s">
        <v>71</v>
      </c>
      <c r="C121" s="31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</row>
    <row r="122" spans="2:65" ht="11.5" hidden="1" customHeight="1" outlineLevel="1" x14ac:dyDescent="0.25">
      <c r="C122" s="6"/>
    </row>
    <row r="123" spans="2:65" ht="11.5" hidden="1" customHeight="1" outlineLevel="1" x14ac:dyDescent="0.25">
      <c r="B123" s="3" t="s">
        <v>75</v>
      </c>
      <c r="C123" s="47"/>
      <c r="F123" s="56"/>
    </row>
    <row r="124" spans="2:65" ht="11.5" hidden="1" customHeight="1" outlineLevel="1" x14ac:dyDescent="0.25">
      <c r="B124" s="3" t="s">
        <v>76</v>
      </c>
      <c r="C124" s="57">
        <v>0.1</v>
      </c>
    </row>
    <row r="125" spans="2:65" ht="11.5" hidden="1" customHeight="1" outlineLevel="1" x14ac:dyDescent="0.25">
      <c r="C125" s="48"/>
    </row>
    <row r="126" spans="2:65" ht="11.5" hidden="1" customHeight="1" outlineLevel="1" x14ac:dyDescent="0.25">
      <c r="B126" s="3" t="s">
        <v>72</v>
      </c>
      <c r="C126" s="11"/>
      <c r="D126" s="10">
        <f>SUM(F126:BM126)</f>
        <v>0</v>
      </c>
      <c r="F126" s="42">
        <f t="shared" ref="F126:AK126" si="131">IF($F$123&gt;0,F9*$C$124,0)</f>
        <v>0</v>
      </c>
      <c r="G126" s="42">
        <f t="shared" si="131"/>
        <v>0</v>
      </c>
      <c r="H126" s="42">
        <f t="shared" si="131"/>
        <v>0</v>
      </c>
      <c r="I126" s="42">
        <f t="shared" si="131"/>
        <v>0</v>
      </c>
      <c r="J126" s="42">
        <f t="shared" si="131"/>
        <v>0</v>
      </c>
      <c r="K126" s="42">
        <f t="shared" si="131"/>
        <v>0</v>
      </c>
      <c r="L126" s="42">
        <f t="shared" si="131"/>
        <v>0</v>
      </c>
      <c r="M126" s="42">
        <f t="shared" si="131"/>
        <v>0</v>
      </c>
      <c r="N126" s="42">
        <f t="shared" si="131"/>
        <v>0</v>
      </c>
      <c r="O126" s="42">
        <f t="shared" si="131"/>
        <v>0</v>
      </c>
      <c r="P126" s="42">
        <f t="shared" si="131"/>
        <v>0</v>
      </c>
      <c r="Q126" s="42">
        <f t="shared" si="131"/>
        <v>0</v>
      </c>
      <c r="R126" s="42">
        <f t="shared" si="131"/>
        <v>0</v>
      </c>
      <c r="S126" s="42">
        <f t="shared" si="131"/>
        <v>0</v>
      </c>
      <c r="T126" s="42">
        <f t="shared" si="131"/>
        <v>0</v>
      </c>
      <c r="U126" s="42">
        <f t="shared" si="131"/>
        <v>0</v>
      </c>
      <c r="V126" s="42">
        <f t="shared" si="131"/>
        <v>0</v>
      </c>
      <c r="W126" s="42">
        <f t="shared" si="131"/>
        <v>0</v>
      </c>
      <c r="X126" s="42">
        <f t="shared" si="131"/>
        <v>0</v>
      </c>
      <c r="Y126" s="42">
        <f t="shared" si="131"/>
        <v>0</v>
      </c>
      <c r="Z126" s="42">
        <f t="shared" si="131"/>
        <v>0</v>
      </c>
      <c r="AA126" s="42">
        <f t="shared" si="131"/>
        <v>0</v>
      </c>
      <c r="AB126" s="42">
        <f t="shared" si="131"/>
        <v>0</v>
      </c>
      <c r="AC126" s="42">
        <f t="shared" si="131"/>
        <v>0</v>
      </c>
      <c r="AD126" s="42">
        <f t="shared" si="131"/>
        <v>0</v>
      </c>
      <c r="AE126" s="42">
        <f t="shared" si="131"/>
        <v>0</v>
      </c>
      <c r="AF126" s="42">
        <f t="shared" si="131"/>
        <v>0</v>
      </c>
      <c r="AG126" s="42">
        <f t="shared" si="131"/>
        <v>0</v>
      </c>
      <c r="AH126" s="42">
        <f t="shared" si="131"/>
        <v>0</v>
      </c>
      <c r="AI126" s="42">
        <f t="shared" si="131"/>
        <v>0</v>
      </c>
      <c r="AJ126" s="42">
        <f t="shared" si="131"/>
        <v>0</v>
      </c>
      <c r="AK126" s="42">
        <f t="shared" si="131"/>
        <v>0</v>
      </c>
      <c r="AL126" s="42">
        <f t="shared" ref="AL126:BM126" si="132">IF($F$123&gt;0,AL9*$C$124,0)</f>
        <v>0</v>
      </c>
      <c r="AM126" s="42">
        <f t="shared" si="132"/>
        <v>0</v>
      </c>
      <c r="AN126" s="42">
        <f t="shared" si="132"/>
        <v>0</v>
      </c>
      <c r="AO126" s="42">
        <f t="shared" si="132"/>
        <v>0</v>
      </c>
      <c r="AP126" s="42">
        <f t="shared" si="132"/>
        <v>0</v>
      </c>
      <c r="AQ126" s="42">
        <f t="shared" si="132"/>
        <v>0</v>
      </c>
      <c r="AR126" s="42">
        <f t="shared" si="132"/>
        <v>0</v>
      </c>
      <c r="AS126" s="42">
        <f t="shared" si="132"/>
        <v>0</v>
      </c>
      <c r="AT126" s="42">
        <f t="shared" si="132"/>
        <v>0</v>
      </c>
      <c r="AU126" s="42">
        <f t="shared" si="132"/>
        <v>0</v>
      </c>
      <c r="AV126" s="42">
        <f t="shared" si="132"/>
        <v>0</v>
      </c>
      <c r="AW126" s="42">
        <f t="shared" si="132"/>
        <v>0</v>
      </c>
      <c r="AX126" s="42">
        <f t="shared" si="132"/>
        <v>0</v>
      </c>
      <c r="AY126" s="42">
        <f t="shared" si="132"/>
        <v>0</v>
      </c>
      <c r="AZ126" s="42">
        <f t="shared" si="132"/>
        <v>0</v>
      </c>
      <c r="BA126" s="42">
        <f t="shared" si="132"/>
        <v>0</v>
      </c>
      <c r="BB126" s="42">
        <f t="shared" si="132"/>
        <v>0</v>
      </c>
      <c r="BC126" s="42">
        <f t="shared" si="132"/>
        <v>0</v>
      </c>
      <c r="BD126" s="42">
        <f t="shared" si="132"/>
        <v>0</v>
      </c>
      <c r="BE126" s="42">
        <f t="shared" si="132"/>
        <v>0</v>
      </c>
      <c r="BF126" s="42">
        <f t="shared" si="132"/>
        <v>0</v>
      </c>
      <c r="BG126" s="42">
        <f t="shared" si="132"/>
        <v>0</v>
      </c>
      <c r="BH126" s="42">
        <f t="shared" si="132"/>
        <v>0</v>
      </c>
      <c r="BI126" s="42">
        <f t="shared" si="132"/>
        <v>0</v>
      </c>
      <c r="BJ126" s="42">
        <f t="shared" si="132"/>
        <v>0</v>
      </c>
      <c r="BK126" s="42">
        <f t="shared" si="132"/>
        <v>0</v>
      </c>
      <c r="BL126" s="42">
        <f t="shared" si="132"/>
        <v>0</v>
      </c>
      <c r="BM126" s="42">
        <f t="shared" si="132"/>
        <v>0</v>
      </c>
    </row>
    <row r="127" spans="2:65" ht="11.5" hidden="1" customHeight="1" outlineLevel="1" x14ac:dyDescent="0.25"/>
    <row r="128" spans="2:65" ht="11.5" hidden="1" customHeight="1" outlineLevel="1" x14ac:dyDescent="0.25">
      <c r="B128" s="3" t="s">
        <v>77</v>
      </c>
      <c r="C128" s="58">
        <f>IFERROR(F123/D126,0)</f>
        <v>0</v>
      </c>
    </row>
    <row r="129" spans="1:65" ht="11.5" hidden="1" customHeight="1" outlineLevel="1" x14ac:dyDescent="0.25">
      <c r="C129" s="58"/>
    </row>
    <row r="130" spans="1:65" ht="11.5" hidden="1" customHeight="1" outlineLevel="1" x14ac:dyDescent="0.25">
      <c r="B130" s="3" t="s">
        <v>80</v>
      </c>
      <c r="C130" s="58"/>
      <c r="F130" s="42">
        <f t="shared" ref="F130:AK130" si="133">-F123+F126*F6</f>
        <v>0</v>
      </c>
      <c r="G130" s="42">
        <f t="shared" si="133"/>
        <v>0</v>
      </c>
      <c r="H130" s="42">
        <f t="shared" si="133"/>
        <v>0</v>
      </c>
      <c r="I130" s="42">
        <f t="shared" si="133"/>
        <v>0</v>
      </c>
      <c r="J130" s="42">
        <f t="shared" si="133"/>
        <v>0</v>
      </c>
      <c r="K130" s="42">
        <f t="shared" si="133"/>
        <v>0</v>
      </c>
      <c r="L130" s="42">
        <f t="shared" si="133"/>
        <v>0</v>
      </c>
      <c r="M130" s="42">
        <f t="shared" si="133"/>
        <v>0</v>
      </c>
      <c r="N130" s="42">
        <f t="shared" si="133"/>
        <v>0</v>
      </c>
      <c r="O130" s="42">
        <f t="shared" si="133"/>
        <v>0</v>
      </c>
      <c r="P130" s="42">
        <f t="shared" si="133"/>
        <v>0</v>
      </c>
      <c r="Q130" s="42">
        <f t="shared" si="133"/>
        <v>0</v>
      </c>
      <c r="R130" s="42">
        <f t="shared" si="133"/>
        <v>0</v>
      </c>
      <c r="S130" s="42">
        <f t="shared" si="133"/>
        <v>0</v>
      </c>
      <c r="T130" s="42">
        <f t="shared" si="133"/>
        <v>0</v>
      </c>
      <c r="U130" s="42">
        <f t="shared" si="133"/>
        <v>0</v>
      </c>
      <c r="V130" s="42">
        <f t="shared" si="133"/>
        <v>0</v>
      </c>
      <c r="W130" s="42">
        <f t="shared" si="133"/>
        <v>0</v>
      </c>
      <c r="X130" s="42">
        <f t="shared" si="133"/>
        <v>0</v>
      </c>
      <c r="Y130" s="42">
        <f t="shared" si="133"/>
        <v>0</v>
      </c>
      <c r="Z130" s="42">
        <f t="shared" si="133"/>
        <v>0</v>
      </c>
      <c r="AA130" s="42">
        <f t="shared" si="133"/>
        <v>0</v>
      </c>
      <c r="AB130" s="42">
        <f t="shared" si="133"/>
        <v>0</v>
      </c>
      <c r="AC130" s="42">
        <f t="shared" si="133"/>
        <v>0</v>
      </c>
      <c r="AD130" s="42">
        <f t="shared" si="133"/>
        <v>0</v>
      </c>
      <c r="AE130" s="42">
        <f t="shared" si="133"/>
        <v>0</v>
      </c>
      <c r="AF130" s="42">
        <f t="shared" si="133"/>
        <v>0</v>
      </c>
      <c r="AG130" s="42">
        <f t="shared" si="133"/>
        <v>0</v>
      </c>
      <c r="AH130" s="42">
        <f t="shared" si="133"/>
        <v>0</v>
      </c>
      <c r="AI130" s="42">
        <f t="shared" si="133"/>
        <v>0</v>
      </c>
      <c r="AJ130" s="42">
        <f t="shared" si="133"/>
        <v>0</v>
      </c>
      <c r="AK130" s="42">
        <f t="shared" si="133"/>
        <v>0</v>
      </c>
      <c r="AL130" s="42">
        <f t="shared" ref="AL130:BM130" si="134">-AL123+AL126*AL6</f>
        <v>0</v>
      </c>
      <c r="AM130" s="42">
        <f t="shared" si="134"/>
        <v>0</v>
      </c>
      <c r="AN130" s="42">
        <f t="shared" si="134"/>
        <v>0</v>
      </c>
      <c r="AO130" s="42">
        <f t="shared" si="134"/>
        <v>0</v>
      </c>
      <c r="AP130" s="42">
        <f t="shared" si="134"/>
        <v>0</v>
      </c>
      <c r="AQ130" s="42">
        <f t="shared" si="134"/>
        <v>0</v>
      </c>
      <c r="AR130" s="42">
        <f t="shared" si="134"/>
        <v>0</v>
      </c>
      <c r="AS130" s="42">
        <f t="shared" si="134"/>
        <v>0</v>
      </c>
      <c r="AT130" s="42">
        <f t="shared" si="134"/>
        <v>0</v>
      </c>
      <c r="AU130" s="42">
        <f t="shared" si="134"/>
        <v>0</v>
      </c>
      <c r="AV130" s="42">
        <f t="shared" si="134"/>
        <v>0</v>
      </c>
      <c r="AW130" s="42">
        <f t="shared" si="134"/>
        <v>0</v>
      </c>
      <c r="AX130" s="42">
        <f t="shared" si="134"/>
        <v>0</v>
      </c>
      <c r="AY130" s="42">
        <f t="shared" si="134"/>
        <v>0</v>
      </c>
      <c r="AZ130" s="42">
        <f t="shared" si="134"/>
        <v>0</v>
      </c>
      <c r="BA130" s="42">
        <f t="shared" si="134"/>
        <v>0</v>
      </c>
      <c r="BB130" s="42">
        <f t="shared" si="134"/>
        <v>0</v>
      </c>
      <c r="BC130" s="42">
        <f t="shared" si="134"/>
        <v>0</v>
      </c>
      <c r="BD130" s="42">
        <f t="shared" si="134"/>
        <v>0</v>
      </c>
      <c r="BE130" s="42">
        <f t="shared" si="134"/>
        <v>0</v>
      </c>
      <c r="BF130" s="42">
        <f t="shared" si="134"/>
        <v>0</v>
      </c>
      <c r="BG130" s="42">
        <f t="shared" si="134"/>
        <v>0</v>
      </c>
      <c r="BH130" s="42">
        <f t="shared" si="134"/>
        <v>0</v>
      </c>
      <c r="BI130" s="42">
        <f t="shared" si="134"/>
        <v>0</v>
      </c>
      <c r="BJ130" s="42">
        <f t="shared" si="134"/>
        <v>0</v>
      </c>
      <c r="BK130" s="42">
        <f t="shared" si="134"/>
        <v>0</v>
      </c>
      <c r="BL130" s="42">
        <f t="shared" si="134"/>
        <v>0</v>
      </c>
      <c r="BM130" s="42">
        <f t="shared" si="134"/>
        <v>0</v>
      </c>
    </row>
    <row r="131" spans="1:65" ht="11.5" hidden="1" customHeight="1" outlineLevel="1" x14ac:dyDescent="0.25">
      <c r="B131" s="3" t="s">
        <v>81</v>
      </c>
      <c r="C131" s="59" t="e">
        <f>IRR(F130:BM130)</f>
        <v>#NUM!</v>
      </c>
    </row>
    <row r="132" spans="1:65" ht="11.5" customHeight="1" collapsed="1" x14ac:dyDescent="0.25"/>
    <row r="133" spans="1:65" ht="11.5" customHeight="1" x14ac:dyDescent="0.25">
      <c r="A133" s="5" t="s">
        <v>0</v>
      </c>
      <c r="B133" s="30" t="s">
        <v>78</v>
      </c>
      <c r="C133" s="30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</row>
    <row r="134" spans="1:65" ht="11.5" hidden="1" customHeight="1" outlineLevel="1" x14ac:dyDescent="0.25"/>
    <row r="135" spans="1:65" ht="11.5" hidden="1" customHeight="1" outlineLevel="1" x14ac:dyDescent="0.25">
      <c r="B135" s="3" t="s">
        <v>82</v>
      </c>
      <c r="F135" s="2">
        <f t="shared" ref="F135:AK135" si="135">F79</f>
        <v>-598500</v>
      </c>
      <c r="G135" s="2">
        <f t="shared" si="135"/>
        <v>-1010000</v>
      </c>
      <c r="H135" s="2">
        <f t="shared" si="135"/>
        <v>-92611.5</v>
      </c>
      <c r="I135" s="2">
        <f t="shared" si="135"/>
        <v>-504311.75</v>
      </c>
      <c r="J135" s="2">
        <f t="shared" si="135"/>
        <v>-530000</v>
      </c>
      <c r="K135" s="2">
        <f t="shared" si="135"/>
        <v>1771094.6608687504</v>
      </c>
      <c r="L135" s="2">
        <f t="shared" si="135"/>
        <v>-375697.55909374997</v>
      </c>
      <c r="M135" s="2">
        <f t="shared" si="135"/>
        <v>-530000</v>
      </c>
      <c r="N135" s="2">
        <f t="shared" si="135"/>
        <v>3681564.0575028178</v>
      </c>
      <c r="O135" s="2">
        <f t="shared" si="135"/>
        <v>-241157.46073923819</v>
      </c>
      <c r="P135" s="2">
        <f t="shared" si="135"/>
        <v>-530000</v>
      </c>
      <c r="Q135" s="2">
        <f t="shared" si="135"/>
        <v>4930386.2004209412</v>
      </c>
      <c r="R135" s="2">
        <f t="shared" si="135"/>
        <v>-153212.23940697592</v>
      </c>
      <c r="S135" s="2">
        <f t="shared" si="135"/>
        <v>-530000</v>
      </c>
      <c r="T135" s="2">
        <f t="shared" si="135"/>
        <v>5813101.8654591478</v>
      </c>
      <c r="U135" s="2">
        <f t="shared" si="135"/>
        <v>-91049.164404285315</v>
      </c>
      <c r="V135" s="2">
        <f t="shared" si="135"/>
        <v>-530000</v>
      </c>
      <c r="W135" s="2">
        <f t="shared" si="135"/>
        <v>6414798.6236826843</v>
      </c>
      <c r="X135" s="2">
        <f t="shared" si="135"/>
        <v>-48676.153261782776</v>
      </c>
      <c r="Y135" s="2">
        <f t="shared" si="135"/>
        <v>-530000</v>
      </c>
      <c r="Z135" s="2">
        <f t="shared" si="135"/>
        <v>6813950.8633057531</v>
      </c>
      <c r="AA135" s="2">
        <f t="shared" si="135"/>
        <v>-20566.840612270869</v>
      </c>
      <c r="AB135" s="2">
        <f t="shared" si="135"/>
        <v>-530000</v>
      </c>
      <c r="AC135" s="2">
        <f t="shared" si="135"/>
        <v>7064443.3665200537</v>
      </c>
      <c r="AD135" s="2">
        <f t="shared" si="135"/>
        <v>-2926.5234845032683</v>
      </c>
      <c r="AE135" s="2">
        <f t="shared" si="135"/>
        <v>-530000</v>
      </c>
      <c r="AF135" s="2">
        <f t="shared" si="135"/>
        <v>7224269.5983578172</v>
      </c>
      <c r="AG135" s="2">
        <f t="shared" si="135"/>
        <v>8328.8449547758792</v>
      </c>
      <c r="AH135" s="2">
        <f t="shared" si="135"/>
        <v>-530000</v>
      </c>
      <c r="AI135" s="2">
        <f t="shared" si="135"/>
        <v>7330354.0352559015</v>
      </c>
      <c r="AJ135" s="2">
        <f t="shared" si="135"/>
        <v>15799.579947598628</v>
      </c>
      <c r="AK135" s="2">
        <f t="shared" si="135"/>
        <v>-530000</v>
      </c>
      <c r="AL135" s="2">
        <f t="shared" ref="AL135:BM135" si="136">AL79</f>
        <v>7422045.3701984519</v>
      </c>
      <c r="AM135" s="2">
        <f t="shared" si="136"/>
        <v>22256.716211158666</v>
      </c>
      <c r="AN135" s="2">
        <f t="shared" si="136"/>
        <v>-530000</v>
      </c>
      <c r="AO135" s="2">
        <f t="shared" si="136"/>
        <v>6779400</v>
      </c>
      <c r="AP135" s="2">
        <f t="shared" si="136"/>
        <v>-23000</v>
      </c>
      <c r="AQ135" s="2">
        <f t="shared" si="136"/>
        <v>-530000</v>
      </c>
      <c r="AR135" s="2">
        <f t="shared" si="136"/>
        <v>5891900</v>
      </c>
      <c r="AS135" s="2">
        <f t="shared" si="136"/>
        <v>-85500</v>
      </c>
      <c r="AT135" s="2">
        <f t="shared" si="136"/>
        <v>-530000</v>
      </c>
      <c r="AU135" s="2">
        <f t="shared" si="136"/>
        <v>5203200</v>
      </c>
      <c r="AV135" s="2">
        <f t="shared" si="136"/>
        <v>-134000</v>
      </c>
      <c r="AW135" s="2">
        <f t="shared" si="136"/>
        <v>-530000</v>
      </c>
      <c r="AX135" s="2">
        <f t="shared" si="136"/>
        <v>4564200</v>
      </c>
      <c r="AY135" s="2">
        <f t="shared" si="136"/>
        <v>-179000</v>
      </c>
      <c r="AZ135" s="2">
        <f t="shared" si="136"/>
        <v>-530000</v>
      </c>
      <c r="BA135" s="2">
        <f t="shared" si="136"/>
        <v>3925200</v>
      </c>
      <c r="BB135" s="2">
        <f t="shared" si="136"/>
        <v>-224000</v>
      </c>
      <c r="BC135" s="2">
        <f t="shared" si="136"/>
        <v>-530000</v>
      </c>
      <c r="BD135" s="2">
        <f t="shared" si="136"/>
        <v>3286200</v>
      </c>
      <c r="BE135" s="2">
        <f t="shared" si="136"/>
        <v>-269000</v>
      </c>
      <c r="BF135" s="2">
        <f t="shared" si="136"/>
        <v>-530000</v>
      </c>
      <c r="BG135" s="2">
        <f t="shared" si="136"/>
        <v>2647200</v>
      </c>
      <c r="BH135" s="2">
        <f t="shared" si="136"/>
        <v>-314000</v>
      </c>
      <c r="BI135" s="2">
        <f t="shared" si="136"/>
        <v>-530000</v>
      </c>
      <c r="BJ135" s="2">
        <f t="shared" si="136"/>
        <v>2008200</v>
      </c>
      <c r="BK135" s="2">
        <f t="shared" si="136"/>
        <v>-359000</v>
      </c>
      <c r="BL135" s="2">
        <f t="shared" si="136"/>
        <v>-530000</v>
      </c>
      <c r="BM135" s="2">
        <f t="shared" si="136"/>
        <v>1369200</v>
      </c>
    </row>
    <row r="136" spans="1:65" ht="11.5" hidden="1" customHeight="1" outlineLevel="1" x14ac:dyDescent="0.25"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1:65" ht="11.5" hidden="1" customHeight="1" outlineLevel="1" x14ac:dyDescent="0.25">
      <c r="B137" s="3" t="s">
        <v>87</v>
      </c>
      <c r="F137" s="2">
        <f t="shared" ref="F137:AK137" si="137">F45-F54</f>
        <v>-31500</v>
      </c>
      <c r="G137" s="2">
        <f t="shared" si="137"/>
        <v>-51500</v>
      </c>
      <c r="H137" s="2">
        <f t="shared" si="137"/>
        <v>-811.75</v>
      </c>
      <c r="I137" s="2">
        <f t="shared" si="137"/>
        <v>-26500</v>
      </c>
      <c r="J137" s="2">
        <f t="shared" si="137"/>
        <v>-26500</v>
      </c>
      <c r="K137" s="2">
        <f t="shared" si="137"/>
        <v>127802.44090625001</v>
      </c>
      <c r="L137" s="2">
        <f t="shared" si="137"/>
        <v>-26500</v>
      </c>
      <c r="M137" s="2">
        <f t="shared" si="137"/>
        <v>-26500</v>
      </c>
      <c r="N137" s="2">
        <f t="shared" si="137"/>
        <v>262342.53926076181</v>
      </c>
      <c r="O137" s="2">
        <f t="shared" si="137"/>
        <v>-26500</v>
      </c>
      <c r="P137" s="2">
        <f t="shared" si="137"/>
        <v>-26500</v>
      </c>
      <c r="Q137" s="2">
        <f t="shared" si="137"/>
        <v>350287.76059302408</v>
      </c>
      <c r="R137" s="2">
        <f t="shared" si="137"/>
        <v>-26500</v>
      </c>
      <c r="S137" s="2">
        <f t="shared" si="137"/>
        <v>-26500</v>
      </c>
      <c r="T137" s="2">
        <f t="shared" si="137"/>
        <v>412450.83559571469</v>
      </c>
      <c r="U137" s="2">
        <f t="shared" si="137"/>
        <v>-26500</v>
      </c>
      <c r="V137" s="2">
        <f t="shared" si="137"/>
        <v>-26500</v>
      </c>
      <c r="W137" s="2">
        <f t="shared" si="137"/>
        <v>454823.84673821722</v>
      </c>
      <c r="X137" s="2">
        <f t="shared" si="137"/>
        <v>-26500</v>
      </c>
      <c r="Y137" s="2">
        <f t="shared" si="137"/>
        <v>-26500</v>
      </c>
      <c r="Z137" s="2">
        <f t="shared" si="137"/>
        <v>482933.15938772913</v>
      </c>
      <c r="AA137" s="2">
        <f t="shared" si="137"/>
        <v>-26500</v>
      </c>
      <c r="AB137" s="2">
        <f t="shared" si="137"/>
        <v>-26500</v>
      </c>
      <c r="AC137" s="2">
        <f t="shared" si="137"/>
        <v>500573.47651549673</v>
      </c>
      <c r="AD137" s="2">
        <f t="shared" si="137"/>
        <v>-26500</v>
      </c>
      <c r="AE137" s="2">
        <f t="shared" si="137"/>
        <v>-26500</v>
      </c>
      <c r="AF137" s="2">
        <f t="shared" si="137"/>
        <v>511828.84495477588</v>
      </c>
      <c r="AG137" s="2">
        <f t="shared" si="137"/>
        <v>-26500</v>
      </c>
      <c r="AH137" s="2">
        <f t="shared" si="137"/>
        <v>-26500</v>
      </c>
      <c r="AI137" s="2">
        <f t="shared" si="137"/>
        <v>519299.57994759863</v>
      </c>
      <c r="AJ137" s="2">
        <f t="shared" si="137"/>
        <v>-26500</v>
      </c>
      <c r="AK137" s="2">
        <f t="shared" si="137"/>
        <v>-26500</v>
      </c>
      <c r="AL137" s="2">
        <f t="shared" ref="AL137:BM137" si="138">AL45-AL54</f>
        <v>525756.71621115867</v>
      </c>
      <c r="AM137" s="2">
        <f t="shared" si="138"/>
        <v>-26500</v>
      </c>
      <c r="AN137" s="2">
        <f t="shared" si="138"/>
        <v>-26500</v>
      </c>
      <c r="AO137" s="2">
        <f t="shared" si="138"/>
        <v>480500</v>
      </c>
      <c r="AP137" s="2">
        <f t="shared" si="138"/>
        <v>-26500</v>
      </c>
      <c r="AQ137" s="2">
        <f t="shared" si="138"/>
        <v>-26500</v>
      </c>
      <c r="AR137" s="2">
        <f t="shared" si="138"/>
        <v>418000</v>
      </c>
      <c r="AS137" s="2">
        <f t="shared" si="138"/>
        <v>-26500</v>
      </c>
      <c r="AT137" s="2">
        <f t="shared" si="138"/>
        <v>-26500</v>
      </c>
      <c r="AU137" s="2">
        <f t="shared" si="138"/>
        <v>369500</v>
      </c>
      <c r="AV137" s="2">
        <f t="shared" si="138"/>
        <v>-26500</v>
      </c>
      <c r="AW137" s="2">
        <f t="shared" si="138"/>
        <v>-26500</v>
      </c>
      <c r="AX137" s="2">
        <f t="shared" si="138"/>
        <v>324500</v>
      </c>
      <c r="AY137" s="2">
        <f t="shared" si="138"/>
        <v>-26500</v>
      </c>
      <c r="AZ137" s="2">
        <f t="shared" si="138"/>
        <v>-26500</v>
      </c>
      <c r="BA137" s="2">
        <f t="shared" si="138"/>
        <v>279500</v>
      </c>
      <c r="BB137" s="2">
        <f t="shared" si="138"/>
        <v>-26500</v>
      </c>
      <c r="BC137" s="2">
        <f t="shared" si="138"/>
        <v>-26500</v>
      </c>
      <c r="BD137" s="2">
        <f t="shared" si="138"/>
        <v>234500</v>
      </c>
      <c r="BE137" s="2">
        <f t="shared" si="138"/>
        <v>-26500</v>
      </c>
      <c r="BF137" s="2">
        <f t="shared" si="138"/>
        <v>-26500</v>
      </c>
      <c r="BG137" s="2">
        <f t="shared" si="138"/>
        <v>189500</v>
      </c>
      <c r="BH137" s="2">
        <f t="shared" si="138"/>
        <v>-26500</v>
      </c>
      <c r="BI137" s="2">
        <f t="shared" si="138"/>
        <v>-26500</v>
      </c>
      <c r="BJ137" s="2">
        <f t="shared" si="138"/>
        <v>144500</v>
      </c>
      <c r="BK137" s="2">
        <f t="shared" si="138"/>
        <v>-26500</v>
      </c>
      <c r="BL137" s="2">
        <f t="shared" si="138"/>
        <v>-26500</v>
      </c>
      <c r="BM137" s="2">
        <f t="shared" si="138"/>
        <v>99500</v>
      </c>
    </row>
    <row r="138" spans="1:65" ht="11.5" hidden="1" customHeight="1" outlineLevel="1" x14ac:dyDescent="0.25"/>
    <row r="139" spans="1:65" ht="11.5" hidden="1" customHeight="1" outlineLevel="1" x14ac:dyDescent="0.25">
      <c r="B139" s="3" t="s">
        <v>60</v>
      </c>
      <c r="F139" s="2">
        <f t="shared" ref="F139:AK139" si="139">F38</f>
        <v>-630000</v>
      </c>
      <c r="G139" s="2">
        <f t="shared" si="139"/>
        <v>-1050000</v>
      </c>
      <c r="H139" s="2">
        <f t="shared" si="139"/>
        <v>-61923.25</v>
      </c>
      <c r="I139" s="2">
        <f t="shared" si="139"/>
        <v>-550000</v>
      </c>
      <c r="J139" s="2">
        <f t="shared" si="139"/>
        <v>-550000</v>
      </c>
      <c r="K139" s="2">
        <f t="shared" si="139"/>
        <v>1905397.1017750003</v>
      </c>
      <c r="L139" s="2">
        <f t="shared" si="139"/>
        <v>-550000</v>
      </c>
      <c r="M139" s="2">
        <f t="shared" si="139"/>
        <v>-550000</v>
      </c>
      <c r="N139" s="2">
        <f t="shared" si="139"/>
        <v>3950406.5967635796</v>
      </c>
      <c r="O139" s="2">
        <f t="shared" si="139"/>
        <v>-550000</v>
      </c>
      <c r="P139" s="2">
        <f t="shared" si="139"/>
        <v>-550000</v>
      </c>
      <c r="Q139" s="2">
        <f t="shared" si="139"/>
        <v>5287173.9610139653</v>
      </c>
      <c r="R139" s="2">
        <f t="shared" si="139"/>
        <v>-550000</v>
      </c>
      <c r="S139" s="2">
        <f t="shared" si="139"/>
        <v>-550000</v>
      </c>
      <c r="T139" s="2">
        <f t="shared" si="139"/>
        <v>6232052.7010548627</v>
      </c>
      <c r="U139" s="2">
        <f t="shared" si="139"/>
        <v>-550000</v>
      </c>
      <c r="V139" s="2">
        <f t="shared" si="139"/>
        <v>-550000</v>
      </c>
      <c r="W139" s="2">
        <f t="shared" si="139"/>
        <v>6876122.4704209017</v>
      </c>
      <c r="X139" s="2">
        <f t="shared" si="139"/>
        <v>-550000</v>
      </c>
      <c r="Y139" s="2">
        <f t="shared" si="139"/>
        <v>-550000</v>
      </c>
      <c r="Z139" s="2">
        <f t="shared" si="139"/>
        <v>7303384.0226934822</v>
      </c>
      <c r="AA139" s="2">
        <f t="shared" si="139"/>
        <v>-550000</v>
      </c>
      <c r="AB139" s="2">
        <f t="shared" si="139"/>
        <v>-550000</v>
      </c>
      <c r="AC139" s="2">
        <f t="shared" si="139"/>
        <v>7571516.8430355508</v>
      </c>
      <c r="AD139" s="2">
        <f t="shared" si="139"/>
        <v>-550000</v>
      </c>
      <c r="AE139" s="2">
        <f t="shared" si="139"/>
        <v>-550000</v>
      </c>
      <c r="AF139" s="2">
        <f t="shared" si="139"/>
        <v>7742598.4433125928</v>
      </c>
      <c r="AG139" s="2">
        <f t="shared" si="139"/>
        <v>-550000</v>
      </c>
      <c r="AH139" s="2">
        <f t="shared" si="139"/>
        <v>-550000</v>
      </c>
      <c r="AI139" s="2">
        <f t="shared" si="139"/>
        <v>7856153.6152034998</v>
      </c>
      <c r="AJ139" s="2">
        <f t="shared" si="139"/>
        <v>-550000</v>
      </c>
      <c r="AK139" s="2">
        <f t="shared" si="139"/>
        <v>-550000</v>
      </c>
      <c r="AL139" s="2">
        <f t="shared" ref="AL139:BM139" si="140">AL38</f>
        <v>7954302.0864096107</v>
      </c>
      <c r="AM139" s="2">
        <f t="shared" si="140"/>
        <v>-550000</v>
      </c>
      <c r="AN139" s="2">
        <f t="shared" si="140"/>
        <v>-550000</v>
      </c>
      <c r="AO139" s="2">
        <f t="shared" si="140"/>
        <v>7266400</v>
      </c>
      <c r="AP139" s="2">
        <f t="shared" si="140"/>
        <v>-550000</v>
      </c>
      <c r="AQ139" s="2">
        <f t="shared" si="140"/>
        <v>-550000</v>
      </c>
      <c r="AR139" s="2">
        <f t="shared" si="140"/>
        <v>6316400</v>
      </c>
      <c r="AS139" s="2">
        <f t="shared" si="140"/>
        <v>-550000</v>
      </c>
      <c r="AT139" s="2">
        <f t="shared" si="140"/>
        <v>-550000</v>
      </c>
      <c r="AU139" s="2">
        <f t="shared" si="140"/>
        <v>5579200</v>
      </c>
      <c r="AV139" s="2">
        <f t="shared" si="140"/>
        <v>-550000</v>
      </c>
      <c r="AW139" s="2">
        <f t="shared" si="140"/>
        <v>-550000</v>
      </c>
      <c r="AX139" s="2">
        <f t="shared" si="140"/>
        <v>4895200</v>
      </c>
      <c r="AY139" s="2">
        <f t="shared" si="140"/>
        <v>-550000</v>
      </c>
      <c r="AZ139" s="2">
        <f t="shared" si="140"/>
        <v>-550000</v>
      </c>
      <c r="BA139" s="2">
        <f t="shared" si="140"/>
        <v>4211200</v>
      </c>
      <c r="BB139" s="2">
        <f t="shared" si="140"/>
        <v>-550000</v>
      </c>
      <c r="BC139" s="2">
        <f t="shared" si="140"/>
        <v>-550000</v>
      </c>
      <c r="BD139" s="2">
        <f t="shared" si="140"/>
        <v>3527200</v>
      </c>
      <c r="BE139" s="2">
        <f t="shared" si="140"/>
        <v>-550000</v>
      </c>
      <c r="BF139" s="2">
        <f t="shared" si="140"/>
        <v>-550000</v>
      </c>
      <c r="BG139" s="2">
        <f t="shared" si="140"/>
        <v>2843200</v>
      </c>
      <c r="BH139" s="2">
        <f t="shared" si="140"/>
        <v>-550000</v>
      </c>
      <c r="BI139" s="2">
        <f t="shared" si="140"/>
        <v>-550000</v>
      </c>
      <c r="BJ139" s="2">
        <f t="shared" si="140"/>
        <v>2159200</v>
      </c>
      <c r="BK139" s="2">
        <f t="shared" si="140"/>
        <v>-550000</v>
      </c>
      <c r="BL139" s="2">
        <f t="shared" si="140"/>
        <v>-550000</v>
      </c>
      <c r="BM139" s="2">
        <f t="shared" si="140"/>
        <v>1475200</v>
      </c>
    </row>
    <row r="140" spans="1:65" ht="11.5" hidden="1" customHeight="1" outlineLevel="1" x14ac:dyDescent="0.25">
      <c r="B140" s="60" t="s">
        <v>83</v>
      </c>
      <c r="F140" s="2">
        <f t="shared" ref="F140:AK140" si="141">-F33</f>
        <v>0</v>
      </c>
      <c r="G140" s="2">
        <f t="shared" si="141"/>
        <v>20000</v>
      </c>
      <c r="H140" s="2">
        <f t="shared" si="141"/>
        <v>20000</v>
      </c>
      <c r="I140" s="2">
        <f t="shared" si="141"/>
        <v>20000</v>
      </c>
      <c r="J140" s="2">
        <f t="shared" si="141"/>
        <v>20000</v>
      </c>
      <c r="K140" s="2">
        <f t="shared" si="141"/>
        <v>20000</v>
      </c>
      <c r="L140" s="2">
        <f t="shared" si="141"/>
        <v>20000</v>
      </c>
      <c r="M140" s="2">
        <f t="shared" si="141"/>
        <v>20000</v>
      </c>
      <c r="N140" s="2">
        <f t="shared" si="141"/>
        <v>20000</v>
      </c>
      <c r="O140" s="2">
        <f t="shared" si="141"/>
        <v>20000</v>
      </c>
      <c r="P140" s="2">
        <f t="shared" si="141"/>
        <v>20000</v>
      </c>
      <c r="Q140" s="2">
        <f t="shared" si="141"/>
        <v>20000</v>
      </c>
      <c r="R140" s="2">
        <f t="shared" si="141"/>
        <v>20000</v>
      </c>
      <c r="S140" s="2">
        <f t="shared" si="141"/>
        <v>20000</v>
      </c>
      <c r="T140" s="2">
        <f t="shared" si="141"/>
        <v>20000</v>
      </c>
      <c r="U140" s="2">
        <f t="shared" si="141"/>
        <v>20000</v>
      </c>
      <c r="V140" s="2">
        <f t="shared" si="141"/>
        <v>20000</v>
      </c>
      <c r="W140" s="2">
        <f t="shared" si="141"/>
        <v>20000</v>
      </c>
      <c r="X140" s="2">
        <f t="shared" si="141"/>
        <v>20000</v>
      </c>
      <c r="Y140" s="2">
        <f t="shared" si="141"/>
        <v>20000</v>
      </c>
      <c r="Z140" s="2">
        <f t="shared" si="141"/>
        <v>20000</v>
      </c>
      <c r="AA140" s="2">
        <f t="shared" si="141"/>
        <v>20000</v>
      </c>
      <c r="AB140" s="2">
        <f t="shared" si="141"/>
        <v>20000</v>
      </c>
      <c r="AC140" s="2">
        <f t="shared" si="141"/>
        <v>20000</v>
      </c>
      <c r="AD140" s="2">
        <f t="shared" si="141"/>
        <v>20000</v>
      </c>
      <c r="AE140" s="2">
        <f t="shared" si="141"/>
        <v>20000</v>
      </c>
      <c r="AF140" s="2">
        <f t="shared" si="141"/>
        <v>20000</v>
      </c>
      <c r="AG140" s="2">
        <f t="shared" si="141"/>
        <v>20000</v>
      </c>
      <c r="AH140" s="2">
        <f t="shared" si="141"/>
        <v>20000</v>
      </c>
      <c r="AI140" s="2">
        <f t="shared" si="141"/>
        <v>20000</v>
      </c>
      <c r="AJ140" s="2">
        <f t="shared" si="141"/>
        <v>20000</v>
      </c>
      <c r="AK140" s="2">
        <f t="shared" si="141"/>
        <v>20000</v>
      </c>
      <c r="AL140" s="2">
        <f t="shared" ref="AL140:BM140" si="142">-AL33</f>
        <v>20000</v>
      </c>
      <c r="AM140" s="2">
        <f t="shared" si="142"/>
        <v>20000</v>
      </c>
      <c r="AN140" s="2">
        <f t="shared" si="142"/>
        <v>20000</v>
      </c>
      <c r="AO140" s="2">
        <f t="shared" si="142"/>
        <v>20000</v>
      </c>
      <c r="AP140" s="2">
        <f t="shared" si="142"/>
        <v>20000</v>
      </c>
      <c r="AQ140" s="2">
        <f t="shared" si="142"/>
        <v>20000</v>
      </c>
      <c r="AR140" s="2">
        <f t="shared" si="142"/>
        <v>20000</v>
      </c>
      <c r="AS140" s="2">
        <f t="shared" si="142"/>
        <v>20000</v>
      </c>
      <c r="AT140" s="2">
        <f t="shared" si="142"/>
        <v>20000</v>
      </c>
      <c r="AU140" s="2">
        <f t="shared" si="142"/>
        <v>20000</v>
      </c>
      <c r="AV140" s="2">
        <f t="shared" si="142"/>
        <v>20000</v>
      </c>
      <c r="AW140" s="2">
        <f t="shared" si="142"/>
        <v>20000</v>
      </c>
      <c r="AX140" s="2">
        <f t="shared" si="142"/>
        <v>20000</v>
      </c>
      <c r="AY140" s="2">
        <f t="shared" si="142"/>
        <v>20000</v>
      </c>
      <c r="AZ140" s="2">
        <f t="shared" si="142"/>
        <v>20000</v>
      </c>
      <c r="BA140" s="2">
        <f t="shared" si="142"/>
        <v>20000</v>
      </c>
      <c r="BB140" s="2">
        <f t="shared" si="142"/>
        <v>20000</v>
      </c>
      <c r="BC140" s="2">
        <f t="shared" si="142"/>
        <v>20000</v>
      </c>
      <c r="BD140" s="2">
        <f t="shared" si="142"/>
        <v>20000</v>
      </c>
      <c r="BE140" s="2">
        <f t="shared" si="142"/>
        <v>20000</v>
      </c>
      <c r="BF140" s="2">
        <f t="shared" si="142"/>
        <v>20000</v>
      </c>
      <c r="BG140" s="2">
        <f t="shared" si="142"/>
        <v>20000</v>
      </c>
      <c r="BH140" s="2">
        <f t="shared" si="142"/>
        <v>20000</v>
      </c>
      <c r="BI140" s="2">
        <f t="shared" si="142"/>
        <v>20000</v>
      </c>
      <c r="BJ140" s="2">
        <f t="shared" si="142"/>
        <v>20000</v>
      </c>
      <c r="BK140" s="2">
        <f t="shared" si="142"/>
        <v>20000</v>
      </c>
      <c r="BL140" s="2">
        <f t="shared" si="142"/>
        <v>20000</v>
      </c>
      <c r="BM140" s="2">
        <f t="shared" si="142"/>
        <v>20000</v>
      </c>
    </row>
    <row r="141" spans="1:65" ht="11.5" hidden="1" customHeight="1" outlineLevel="1" x14ac:dyDescent="0.25">
      <c r="B141" s="60" t="s">
        <v>84</v>
      </c>
      <c r="F141" s="2">
        <f>-(F137-E137)</f>
        <v>31500</v>
      </c>
      <c r="G141" s="2">
        <f t="shared" ref="G141:BM141" si="143">-(G137-F137)</f>
        <v>20000</v>
      </c>
      <c r="H141" s="2">
        <f t="shared" si="143"/>
        <v>-50688.25</v>
      </c>
      <c r="I141" s="2">
        <f t="shared" si="143"/>
        <v>25688.25</v>
      </c>
      <c r="J141" s="2">
        <f t="shared" si="143"/>
        <v>0</v>
      </c>
      <c r="K141" s="2">
        <f t="shared" si="143"/>
        <v>-154302.44090625001</v>
      </c>
      <c r="L141" s="2">
        <f t="shared" si="143"/>
        <v>154302.44090625001</v>
      </c>
      <c r="M141" s="2">
        <f t="shared" si="143"/>
        <v>0</v>
      </c>
      <c r="N141" s="2">
        <f t="shared" si="143"/>
        <v>-288842.53926076181</v>
      </c>
      <c r="O141" s="2">
        <f t="shared" si="143"/>
        <v>288842.53926076181</v>
      </c>
      <c r="P141" s="2">
        <f t="shared" si="143"/>
        <v>0</v>
      </c>
      <c r="Q141" s="2">
        <f t="shared" si="143"/>
        <v>-376787.76059302408</v>
      </c>
      <c r="R141" s="2">
        <f t="shared" si="143"/>
        <v>376787.76059302408</v>
      </c>
      <c r="S141" s="2">
        <f t="shared" si="143"/>
        <v>0</v>
      </c>
      <c r="T141" s="2">
        <f t="shared" si="143"/>
        <v>-438950.83559571469</v>
      </c>
      <c r="U141" s="2">
        <f t="shared" si="143"/>
        <v>438950.83559571469</v>
      </c>
      <c r="V141" s="2">
        <f t="shared" si="143"/>
        <v>0</v>
      </c>
      <c r="W141" s="2">
        <f t="shared" si="143"/>
        <v>-481323.84673821722</v>
      </c>
      <c r="X141" s="2">
        <f t="shared" si="143"/>
        <v>481323.84673821722</v>
      </c>
      <c r="Y141" s="2">
        <f t="shared" si="143"/>
        <v>0</v>
      </c>
      <c r="Z141" s="2">
        <f t="shared" si="143"/>
        <v>-509433.15938772913</v>
      </c>
      <c r="AA141" s="2">
        <f t="shared" si="143"/>
        <v>509433.15938772913</v>
      </c>
      <c r="AB141" s="2">
        <f t="shared" si="143"/>
        <v>0</v>
      </c>
      <c r="AC141" s="2">
        <f t="shared" si="143"/>
        <v>-527073.47651549673</v>
      </c>
      <c r="AD141" s="2">
        <f t="shared" si="143"/>
        <v>527073.47651549673</v>
      </c>
      <c r="AE141" s="2">
        <f t="shared" si="143"/>
        <v>0</v>
      </c>
      <c r="AF141" s="2">
        <f t="shared" si="143"/>
        <v>-538328.84495477588</v>
      </c>
      <c r="AG141" s="2">
        <f t="shared" si="143"/>
        <v>538328.84495477588</v>
      </c>
      <c r="AH141" s="2">
        <f t="shared" si="143"/>
        <v>0</v>
      </c>
      <c r="AI141" s="2">
        <f t="shared" si="143"/>
        <v>-545799.57994759863</v>
      </c>
      <c r="AJ141" s="2">
        <f t="shared" si="143"/>
        <v>545799.57994759863</v>
      </c>
      <c r="AK141" s="2">
        <f t="shared" si="143"/>
        <v>0</v>
      </c>
      <c r="AL141" s="2">
        <f t="shared" si="143"/>
        <v>-552256.71621115867</v>
      </c>
      <c r="AM141" s="2">
        <f t="shared" si="143"/>
        <v>552256.71621115867</v>
      </c>
      <c r="AN141" s="2">
        <f t="shared" si="143"/>
        <v>0</v>
      </c>
      <c r="AO141" s="2">
        <f t="shared" si="143"/>
        <v>-507000</v>
      </c>
      <c r="AP141" s="2">
        <f t="shared" si="143"/>
        <v>507000</v>
      </c>
      <c r="AQ141" s="2">
        <f t="shared" si="143"/>
        <v>0</v>
      </c>
      <c r="AR141" s="2">
        <f t="shared" si="143"/>
        <v>-444500</v>
      </c>
      <c r="AS141" s="2">
        <f t="shared" si="143"/>
        <v>444500</v>
      </c>
      <c r="AT141" s="2">
        <f t="shared" si="143"/>
        <v>0</v>
      </c>
      <c r="AU141" s="2">
        <f t="shared" si="143"/>
        <v>-396000</v>
      </c>
      <c r="AV141" s="2">
        <f t="shared" si="143"/>
        <v>396000</v>
      </c>
      <c r="AW141" s="2">
        <f t="shared" si="143"/>
        <v>0</v>
      </c>
      <c r="AX141" s="2">
        <f t="shared" si="143"/>
        <v>-351000</v>
      </c>
      <c r="AY141" s="2">
        <f t="shared" si="143"/>
        <v>351000</v>
      </c>
      <c r="AZ141" s="2">
        <f t="shared" si="143"/>
        <v>0</v>
      </c>
      <c r="BA141" s="2">
        <f t="shared" si="143"/>
        <v>-306000</v>
      </c>
      <c r="BB141" s="2">
        <f t="shared" si="143"/>
        <v>306000</v>
      </c>
      <c r="BC141" s="2">
        <f t="shared" si="143"/>
        <v>0</v>
      </c>
      <c r="BD141" s="2">
        <f t="shared" si="143"/>
        <v>-261000</v>
      </c>
      <c r="BE141" s="2">
        <f t="shared" si="143"/>
        <v>261000</v>
      </c>
      <c r="BF141" s="2">
        <f t="shared" si="143"/>
        <v>0</v>
      </c>
      <c r="BG141" s="2">
        <f t="shared" si="143"/>
        <v>-216000</v>
      </c>
      <c r="BH141" s="2">
        <f t="shared" si="143"/>
        <v>216000</v>
      </c>
      <c r="BI141" s="2">
        <f t="shared" si="143"/>
        <v>0</v>
      </c>
      <c r="BJ141" s="2">
        <f t="shared" si="143"/>
        <v>-171000</v>
      </c>
      <c r="BK141" s="2">
        <f t="shared" si="143"/>
        <v>171000</v>
      </c>
      <c r="BL141" s="2">
        <f t="shared" si="143"/>
        <v>0</v>
      </c>
      <c r="BM141" s="2">
        <f t="shared" si="143"/>
        <v>-126000</v>
      </c>
    </row>
    <row r="142" spans="1:65" ht="11.5" hidden="1" customHeight="1" outlineLevel="1" x14ac:dyDescent="0.25">
      <c r="B142" s="60" t="s">
        <v>85</v>
      </c>
      <c r="F142" s="2">
        <f t="shared" ref="F142:AK142" si="144">F90</f>
        <v>-250000</v>
      </c>
      <c r="G142" s="2">
        <f t="shared" si="144"/>
        <v>-250000</v>
      </c>
      <c r="H142" s="2">
        <f t="shared" si="144"/>
        <v>-250000</v>
      </c>
      <c r="I142" s="2">
        <f t="shared" si="144"/>
        <v>-250000</v>
      </c>
      <c r="J142" s="2">
        <f t="shared" si="144"/>
        <v>0</v>
      </c>
      <c r="K142" s="2">
        <f t="shared" si="144"/>
        <v>0</v>
      </c>
      <c r="L142" s="2">
        <f t="shared" si="144"/>
        <v>0</v>
      </c>
      <c r="M142" s="2">
        <f t="shared" si="144"/>
        <v>0</v>
      </c>
      <c r="N142" s="2">
        <f t="shared" si="144"/>
        <v>0</v>
      </c>
      <c r="O142" s="2">
        <f t="shared" si="144"/>
        <v>0</v>
      </c>
      <c r="P142" s="2">
        <f t="shared" si="144"/>
        <v>0</v>
      </c>
      <c r="Q142" s="2">
        <f t="shared" si="144"/>
        <v>0</v>
      </c>
      <c r="R142" s="2">
        <f t="shared" si="144"/>
        <v>0</v>
      </c>
      <c r="S142" s="2">
        <f t="shared" si="144"/>
        <v>0</v>
      </c>
      <c r="T142" s="2">
        <f t="shared" si="144"/>
        <v>0</v>
      </c>
      <c r="U142" s="2">
        <f t="shared" si="144"/>
        <v>0</v>
      </c>
      <c r="V142" s="2">
        <f t="shared" si="144"/>
        <v>0</v>
      </c>
      <c r="W142" s="2">
        <f t="shared" si="144"/>
        <v>0</v>
      </c>
      <c r="X142" s="2">
        <f t="shared" si="144"/>
        <v>0</v>
      </c>
      <c r="Y142" s="2">
        <f t="shared" si="144"/>
        <v>0</v>
      </c>
      <c r="Z142" s="2">
        <f t="shared" si="144"/>
        <v>0</v>
      </c>
      <c r="AA142" s="2">
        <f t="shared" si="144"/>
        <v>0</v>
      </c>
      <c r="AB142" s="2">
        <f t="shared" si="144"/>
        <v>0</v>
      </c>
      <c r="AC142" s="2">
        <f t="shared" si="144"/>
        <v>0</v>
      </c>
      <c r="AD142" s="2">
        <f t="shared" si="144"/>
        <v>0</v>
      </c>
      <c r="AE142" s="2">
        <f t="shared" si="144"/>
        <v>0</v>
      </c>
      <c r="AF142" s="2">
        <f t="shared" si="144"/>
        <v>0</v>
      </c>
      <c r="AG142" s="2">
        <f t="shared" si="144"/>
        <v>0</v>
      </c>
      <c r="AH142" s="2">
        <f t="shared" si="144"/>
        <v>0</v>
      </c>
      <c r="AI142" s="2">
        <f t="shared" si="144"/>
        <v>0</v>
      </c>
      <c r="AJ142" s="2">
        <f t="shared" si="144"/>
        <v>0</v>
      </c>
      <c r="AK142" s="2">
        <f t="shared" si="144"/>
        <v>0</v>
      </c>
      <c r="AL142" s="2">
        <f t="shared" ref="AL142:BM142" si="145">AL90</f>
        <v>0</v>
      </c>
      <c r="AM142" s="2">
        <f t="shared" si="145"/>
        <v>0</v>
      </c>
      <c r="AN142" s="2">
        <f t="shared" si="145"/>
        <v>0</v>
      </c>
      <c r="AO142" s="2">
        <f t="shared" si="145"/>
        <v>0</v>
      </c>
      <c r="AP142" s="2">
        <f t="shared" si="145"/>
        <v>0</v>
      </c>
      <c r="AQ142" s="2">
        <f t="shared" si="145"/>
        <v>0</v>
      </c>
      <c r="AR142" s="2">
        <f t="shared" si="145"/>
        <v>0</v>
      </c>
      <c r="AS142" s="2">
        <f t="shared" si="145"/>
        <v>0</v>
      </c>
      <c r="AT142" s="2">
        <f t="shared" si="145"/>
        <v>0</v>
      </c>
      <c r="AU142" s="2">
        <f t="shared" si="145"/>
        <v>0</v>
      </c>
      <c r="AV142" s="2">
        <f t="shared" si="145"/>
        <v>0</v>
      </c>
      <c r="AW142" s="2">
        <f t="shared" si="145"/>
        <v>0</v>
      </c>
      <c r="AX142" s="2">
        <f t="shared" si="145"/>
        <v>0</v>
      </c>
      <c r="AY142" s="2">
        <f t="shared" si="145"/>
        <v>0</v>
      </c>
      <c r="AZ142" s="2">
        <f t="shared" si="145"/>
        <v>0</v>
      </c>
      <c r="BA142" s="2">
        <f t="shared" si="145"/>
        <v>0</v>
      </c>
      <c r="BB142" s="2">
        <f t="shared" si="145"/>
        <v>0</v>
      </c>
      <c r="BC142" s="2">
        <f t="shared" si="145"/>
        <v>0</v>
      </c>
      <c r="BD142" s="2">
        <f t="shared" si="145"/>
        <v>0</v>
      </c>
      <c r="BE142" s="2">
        <f t="shared" si="145"/>
        <v>0</v>
      </c>
      <c r="BF142" s="2">
        <f t="shared" si="145"/>
        <v>0</v>
      </c>
      <c r="BG142" s="2">
        <f t="shared" si="145"/>
        <v>0</v>
      </c>
      <c r="BH142" s="2">
        <f t="shared" si="145"/>
        <v>0</v>
      </c>
      <c r="BI142" s="2">
        <f t="shared" si="145"/>
        <v>0</v>
      </c>
      <c r="BJ142" s="2">
        <f t="shared" si="145"/>
        <v>0</v>
      </c>
      <c r="BK142" s="2">
        <f t="shared" si="145"/>
        <v>0</v>
      </c>
      <c r="BL142" s="2">
        <f t="shared" si="145"/>
        <v>0</v>
      </c>
      <c r="BM142" s="2">
        <f t="shared" si="145"/>
        <v>0</v>
      </c>
    </row>
    <row r="143" spans="1:65" ht="11.5" hidden="1" customHeight="1" outlineLevel="1" x14ac:dyDescent="0.25">
      <c r="B143" s="60" t="s">
        <v>86</v>
      </c>
      <c r="F143" s="42">
        <f>SUM(F113:F114)</f>
        <v>0</v>
      </c>
      <c r="G143" s="42">
        <f t="shared" ref="G143:BM143" si="146">SUM(G113:G114)</f>
        <v>0</v>
      </c>
      <c r="H143" s="42">
        <f t="shared" si="146"/>
        <v>0</v>
      </c>
      <c r="I143" s="42">
        <f t="shared" si="146"/>
        <v>0</v>
      </c>
      <c r="J143" s="42">
        <f t="shared" si="146"/>
        <v>0</v>
      </c>
      <c r="K143" s="42">
        <f t="shared" si="146"/>
        <v>0</v>
      </c>
      <c r="L143" s="42">
        <f t="shared" si="146"/>
        <v>0</v>
      </c>
      <c r="M143" s="42">
        <f t="shared" si="146"/>
        <v>0</v>
      </c>
      <c r="N143" s="42">
        <f t="shared" si="146"/>
        <v>0</v>
      </c>
      <c r="O143" s="42">
        <f t="shared" si="146"/>
        <v>0</v>
      </c>
      <c r="P143" s="42">
        <f t="shared" si="146"/>
        <v>0</v>
      </c>
      <c r="Q143" s="42">
        <f t="shared" si="146"/>
        <v>0</v>
      </c>
      <c r="R143" s="42">
        <f t="shared" si="146"/>
        <v>0</v>
      </c>
      <c r="S143" s="42">
        <f t="shared" si="146"/>
        <v>0</v>
      </c>
      <c r="T143" s="42">
        <f t="shared" si="146"/>
        <v>0</v>
      </c>
      <c r="U143" s="42">
        <f t="shared" si="146"/>
        <v>0</v>
      </c>
      <c r="V143" s="42">
        <f t="shared" si="146"/>
        <v>0</v>
      </c>
      <c r="W143" s="42">
        <f t="shared" si="146"/>
        <v>0</v>
      </c>
      <c r="X143" s="42">
        <f t="shared" si="146"/>
        <v>0</v>
      </c>
      <c r="Y143" s="42">
        <f t="shared" si="146"/>
        <v>0</v>
      </c>
      <c r="Z143" s="42">
        <f t="shared" si="146"/>
        <v>0</v>
      </c>
      <c r="AA143" s="42">
        <f t="shared" si="146"/>
        <v>0</v>
      </c>
      <c r="AB143" s="42">
        <f t="shared" si="146"/>
        <v>0</v>
      </c>
      <c r="AC143" s="42">
        <f t="shared" si="146"/>
        <v>0</v>
      </c>
      <c r="AD143" s="42">
        <f t="shared" si="146"/>
        <v>0</v>
      </c>
      <c r="AE143" s="42">
        <f t="shared" si="146"/>
        <v>0</v>
      </c>
      <c r="AF143" s="42">
        <f t="shared" si="146"/>
        <v>0</v>
      </c>
      <c r="AG143" s="42">
        <f t="shared" si="146"/>
        <v>0</v>
      </c>
      <c r="AH143" s="42">
        <f t="shared" si="146"/>
        <v>0</v>
      </c>
      <c r="AI143" s="42">
        <f t="shared" si="146"/>
        <v>0</v>
      </c>
      <c r="AJ143" s="42">
        <f t="shared" si="146"/>
        <v>0</v>
      </c>
      <c r="AK143" s="42">
        <f t="shared" si="146"/>
        <v>0</v>
      </c>
      <c r="AL143" s="42">
        <f t="shared" si="146"/>
        <v>0</v>
      </c>
      <c r="AM143" s="42">
        <f t="shared" si="146"/>
        <v>0</v>
      </c>
      <c r="AN143" s="42">
        <f t="shared" si="146"/>
        <v>0</v>
      </c>
      <c r="AO143" s="42">
        <f t="shared" si="146"/>
        <v>0</v>
      </c>
      <c r="AP143" s="42">
        <f t="shared" si="146"/>
        <v>0</v>
      </c>
      <c r="AQ143" s="42">
        <f t="shared" si="146"/>
        <v>0</v>
      </c>
      <c r="AR143" s="42">
        <f t="shared" si="146"/>
        <v>0</v>
      </c>
      <c r="AS143" s="42">
        <f t="shared" si="146"/>
        <v>0</v>
      </c>
      <c r="AT143" s="42">
        <f t="shared" si="146"/>
        <v>0</v>
      </c>
      <c r="AU143" s="42">
        <f t="shared" si="146"/>
        <v>0</v>
      </c>
      <c r="AV143" s="42">
        <f t="shared" si="146"/>
        <v>0</v>
      </c>
      <c r="AW143" s="42">
        <f t="shared" si="146"/>
        <v>0</v>
      </c>
      <c r="AX143" s="42">
        <f t="shared" si="146"/>
        <v>0</v>
      </c>
      <c r="AY143" s="42">
        <f t="shared" si="146"/>
        <v>0</v>
      </c>
      <c r="AZ143" s="42">
        <f t="shared" si="146"/>
        <v>0</v>
      </c>
      <c r="BA143" s="42">
        <f t="shared" si="146"/>
        <v>0</v>
      </c>
      <c r="BB143" s="42">
        <f t="shared" si="146"/>
        <v>0</v>
      </c>
      <c r="BC143" s="42">
        <f t="shared" si="146"/>
        <v>0</v>
      </c>
      <c r="BD143" s="42">
        <f t="shared" si="146"/>
        <v>0</v>
      </c>
      <c r="BE143" s="42">
        <f t="shared" si="146"/>
        <v>0</v>
      </c>
      <c r="BF143" s="42">
        <f t="shared" si="146"/>
        <v>0</v>
      </c>
      <c r="BG143" s="42">
        <f t="shared" si="146"/>
        <v>0</v>
      </c>
      <c r="BH143" s="42">
        <f t="shared" si="146"/>
        <v>0</v>
      </c>
      <c r="BI143" s="42">
        <f t="shared" si="146"/>
        <v>0</v>
      </c>
      <c r="BJ143" s="42">
        <f t="shared" si="146"/>
        <v>0</v>
      </c>
      <c r="BK143" s="42">
        <f t="shared" si="146"/>
        <v>0</v>
      </c>
      <c r="BL143" s="42">
        <f t="shared" si="146"/>
        <v>0</v>
      </c>
      <c r="BM143" s="42">
        <f t="shared" si="146"/>
        <v>0</v>
      </c>
    </row>
    <row r="144" spans="1:65" s="37" customFormat="1" ht="11.5" hidden="1" customHeight="1" outlineLevel="1" x14ac:dyDescent="0.25">
      <c r="B144" s="34" t="s">
        <v>93</v>
      </c>
      <c r="C144" s="34"/>
      <c r="D144" s="43"/>
      <c r="E144" s="43"/>
      <c r="F144" s="61">
        <f>SUM(F139:F143)</f>
        <v>-848500</v>
      </c>
      <c r="G144" s="61">
        <f t="shared" ref="G144:BM144" si="147">SUM(G139:G143)</f>
        <v>-1260000</v>
      </c>
      <c r="H144" s="61">
        <f t="shared" si="147"/>
        <v>-342611.5</v>
      </c>
      <c r="I144" s="61">
        <f t="shared" si="147"/>
        <v>-754311.75</v>
      </c>
      <c r="J144" s="61">
        <f t="shared" si="147"/>
        <v>-530000</v>
      </c>
      <c r="K144" s="61">
        <f t="shared" si="147"/>
        <v>1771094.6608687504</v>
      </c>
      <c r="L144" s="61">
        <f t="shared" si="147"/>
        <v>-375697.55909374997</v>
      </c>
      <c r="M144" s="61">
        <f t="shared" si="147"/>
        <v>-530000</v>
      </c>
      <c r="N144" s="61">
        <f t="shared" si="147"/>
        <v>3681564.0575028178</v>
      </c>
      <c r="O144" s="61">
        <f t="shared" si="147"/>
        <v>-241157.46073923819</v>
      </c>
      <c r="P144" s="61">
        <f t="shared" si="147"/>
        <v>-530000</v>
      </c>
      <c r="Q144" s="61">
        <f t="shared" si="147"/>
        <v>4930386.2004209412</v>
      </c>
      <c r="R144" s="61">
        <f t="shared" si="147"/>
        <v>-153212.23940697592</v>
      </c>
      <c r="S144" s="61">
        <f t="shared" si="147"/>
        <v>-530000</v>
      </c>
      <c r="T144" s="61">
        <f t="shared" si="147"/>
        <v>5813101.8654591478</v>
      </c>
      <c r="U144" s="61">
        <f t="shared" si="147"/>
        <v>-91049.164404285315</v>
      </c>
      <c r="V144" s="61">
        <f t="shared" si="147"/>
        <v>-530000</v>
      </c>
      <c r="W144" s="61">
        <f t="shared" si="147"/>
        <v>6414798.6236826843</v>
      </c>
      <c r="X144" s="61">
        <f t="shared" si="147"/>
        <v>-48676.153261782776</v>
      </c>
      <c r="Y144" s="61">
        <f t="shared" si="147"/>
        <v>-530000</v>
      </c>
      <c r="Z144" s="61">
        <f t="shared" si="147"/>
        <v>6813950.8633057531</v>
      </c>
      <c r="AA144" s="61">
        <f t="shared" si="147"/>
        <v>-20566.840612270869</v>
      </c>
      <c r="AB144" s="61">
        <f t="shared" si="147"/>
        <v>-530000</v>
      </c>
      <c r="AC144" s="61">
        <f t="shared" si="147"/>
        <v>7064443.3665200537</v>
      </c>
      <c r="AD144" s="61">
        <f t="shared" si="147"/>
        <v>-2926.5234845032683</v>
      </c>
      <c r="AE144" s="61">
        <f t="shared" si="147"/>
        <v>-530000</v>
      </c>
      <c r="AF144" s="61">
        <f t="shared" si="147"/>
        <v>7224269.5983578172</v>
      </c>
      <c r="AG144" s="61">
        <f t="shared" si="147"/>
        <v>8328.8449547758792</v>
      </c>
      <c r="AH144" s="61">
        <f t="shared" si="147"/>
        <v>-530000</v>
      </c>
      <c r="AI144" s="61">
        <f t="shared" si="147"/>
        <v>7330354.0352559015</v>
      </c>
      <c r="AJ144" s="61">
        <f t="shared" si="147"/>
        <v>15799.579947598628</v>
      </c>
      <c r="AK144" s="61">
        <f t="shared" si="147"/>
        <v>-530000</v>
      </c>
      <c r="AL144" s="61">
        <f t="shared" si="147"/>
        <v>7422045.3701984519</v>
      </c>
      <c r="AM144" s="61">
        <f t="shared" si="147"/>
        <v>22256.716211158666</v>
      </c>
      <c r="AN144" s="61">
        <f t="shared" si="147"/>
        <v>-530000</v>
      </c>
      <c r="AO144" s="61">
        <f t="shared" si="147"/>
        <v>6779400</v>
      </c>
      <c r="AP144" s="61">
        <f t="shared" si="147"/>
        <v>-23000</v>
      </c>
      <c r="AQ144" s="61">
        <f t="shared" si="147"/>
        <v>-530000</v>
      </c>
      <c r="AR144" s="61">
        <f t="shared" si="147"/>
        <v>5891900</v>
      </c>
      <c r="AS144" s="61">
        <f t="shared" si="147"/>
        <v>-85500</v>
      </c>
      <c r="AT144" s="61">
        <f t="shared" si="147"/>
        <v>-530000</v>
      </c>
      <c r="AU144" s="61">
        <f t="shared" si="147"/>
        <v>5203200</v>
      </c>
      <c r="AV144" s="61">
        <f t="shared" si="147"/>
        <v>-134000</v>
      </c>
      <c r="AW144" s="61">
        <f t="shared" si="147"/>
        <v>-530000</v>
      </c>
      <c r="AX144" s="61">
        <f t="shared" si="147"/>
        <v>4564200</v>
      </c>
      <c r="AY144" s="61">
        <f t="shared" si="147"/>
        <v>-179000</v>
      </c>
      <c r="AZ144" s="61">
        <f t="shared" si="147"/>
        <v>-530000</v>
      </c>
      <c r="BA144" s="61">
        <f t="shared" si="147"/>
        <v>3925200</v>
      </c>
      <c r="BB144" s="61">
        <f t="shared" si="147"/>
        <v>-224000</v>
      </c>
      <c r="BC144" s="61">
        <f t="shared" si="147"/>
        <v>-530000</v>
      </c>
      <c r="BD144" s="61">
        <f t="shared" si="147"/>
        <v>3286200</v>
      </c>
      <c r="BE144" s="61">
        <f t="shared" si="147"/>
        <v>-269000</v>
      </c>
      <c r="BF144" s="61">
        <f t="shared" si="147"/>
        <v>-530000</v>
      </c>
      <c r="BG144" s="61">
        <f t="shared" si="147"/>
        <v>2647200</v>
      </c>
      <c r="BH144" s="61">
        <f t="shared" si="147"/>
        <v>-314000</v>
      </c>
      <c r="BI144" s="61">
        <f t="shared" si="147"/>
        <v>-530000</v>
      </c>
      <c r="BJ144" s="61">
        <f t="shared" si="147"/>
        <v>2008200</v>
      </c>
      <c r="BK144" s="61">
        <f t="shared" si="147"/>
        <v>-359000</v>
      </c>
      <c r="BL144" s="61">
        <f t="shared" si="147"/>
        <v>-530000</v>
      </c>
      <c r="BM144" s="61">
        <f t="shared" si="147"/>
        <v>1369200</v>
      </c>
    </row>
    <row r="145" spans="1:65" ht="11.5" customHeight="1" collapsed="1" x14ac:dyDescent="0.25"/>
    <row r="146" spans="1:65" ht="11.5" customHeight="1" x14ac:dyDescent="0.25">
      <c r="A146" s="5" t="s">
        <v>0</v>
      </c>
      <c r="B146" s="30" t="s">
        <v>91</v>
      </c>
      <c r="C146" s="30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</row>
    <row r="147" spans="1:65" ht="11.5" hidden="1" customHeight="1" outlineLevel="1" x14ac:dyDescent="0.25">
      <c r="B147" s="5"/>
      <c r="C147" s="5"/>
    </row>
    <row r="148" spans="1:65" ht="11.5" hidden="1" customHeight="1" outlineLevel="1" x14ac:dyDescent="0.25">
      <c r="B148" s="37" t="s">
        <v>92</v>
      </c>
      <c r="C148" s="5"/>
    </row>
    <row r="149" spans="1:65" ht="11.5" hidden="1" customHeight="1" outlineLevel="1" x14ac:dyDescent="0.25">
      <c r="B149" s="5" t="s">
        <v>94</v>
      </c>
      <c r="C149" s="66">
        <v>0.1</v>
      </c>
    </row>
    <row r="150" spans="1:65" ht="11.5" hidden="1" customHeight="1" outlineLevel="1" x14ac:dyDescent="0.25">
      <c r="B150" s="5" t="s">
        <v>98</v>
      </c>
      <c r="C150" s="2">
        <f>F93</f>
        <v>0</v>
      </c>
    </row>
    <row r="151" spans="1:65" ht="11.5" hidden="1" customHeight="1" outlineLevel="1" x14ac:dyDescent="0.25">
      <c r="B151" s="5" t="s">
        <v>96</v>
      </c>
      <c r="C151" s="56"/>
    </row>
    <row r="152" spans="1:65" ht="11.5" hidden="1" customHeight="1" outlineLevel="1" x14ac:dyDescent="0.25">
      <c r="B152" s="5"/>
      <c r="C152" s="65"/>
    </row>
    <row r="153" spans="1:65" ht="11.5" hidden="1" customHeight="1" outlineLevel="1" x14ac:dyDescent="0.25">
      <c r="B153" s="5" t="s">
        <v>97</v>
      </c>
      <c r="C153" s="67" t="e">
        <f>F106/C151</f>
        <v>#DIV/0!</v>
      </c>
    </row>
    <row r="154" spans="1:65" ht="11.5" hidden="1" customHeight="1" outlineLevel="1" thickBot="1" x14ac:dyDescent="0.3">
      <c r="B154" s="5"/>
      <c r="C154" s="64"/>
    </row>
    <row r="155" spans="1:65" ht="11.5" hidden="1" customHeight="1" outlineLevel="1" thickBot="1" x14ac:dyDescent="0.3">
      <c r="B155" s="69" t="s">
        <v>99</v>
      </c>
      <c r="C155" s="70"/>
    </row>
    <row r="156" spans="1:65" ht="11.5" customHeight="1" collapsed="1" x14ac:dyDescent="0.25"/>
    <row r="157" spans="1:65" ht="11.5" customHeight="1" x14ac:dyDescent="0.25"/>
    <row r="158" spans="1:65" ht="11.5" customHeight="1" x14ac:dyDescent="0.25"/>
    <row r="159" spans="1:65" ht="11.5" customHeight="1" x14ac:dyDescent="0.25"/>
    <row r="160" spans="1:65" ht="11.5" customHeight="1" x14ac:dyDescent="0.25"/>
    <row r="161" spans="6:6" ht="11.5" customHeight="1" x14ac:dyDescent="0.25"/>
    <row r="162" spans="6:6" ht="11.5" customHeight="1" x14ac:dyDescent="0.25"/>
    <row r="163" spans="6:6" ht="11.5" customHeight="1" x14ac:dyDescent="0.25"/>
    <row r="164" spans="6:6" ht="11.5" customHeight="1" x14ac:dyDescent="0.25">
      <c r="F164" s="19"/>
    </row>
    <row r="165" spans="6:6" ht="11.5" customHeight="1" x14ac:dyDescent="0.25">
      <c r="F165" s="20"/>
    </row>
    <row r="166" spans="6:6" ht="11.5" customHeight="1" x14ac:dyDescent="0.25">
      <c r="F166" s="20"/>
    </row>
    <row r="167" spans="6:6" ht="11.5" customHeight="1" x14ac:dyDescent="0.25">
      <c r="F167" s="20"/>
    </row>
    <row r="168" spans="6:6" ht="11.5" customHeight="1" x14ac:dyDescent="0.25">
      <c r="F168" s="20"/>
    </row>
    <row r="169" spans="6:6" ht="11.5" customHeight="1" x14ac:dyDescent="0.25">
      <c r="F169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936D4BB90264AAFDF7E3DBF90E506" ma:contentTypeVersion="15" ma:contentTypeDescription="Create a new document." ma:contentTypeScope="" ma:versionID="a18b10d98c2bcc0f1f99b37f4e4c5026">
  <xsd:schema xmlns:xsd="http://www.w3.org/2001/XMLSchema" xmlns:xs="http://www.w3.org/2001/XMLSchema" xmlns:p="http://schemas.microsoft.com/office/2006/metadata/properties" xmlns:ns2="10d94fe8-ea5d-4db0-a30a-69d4c31f60ff" xmlns:ns3="3204f478-2881-4778-834d-2879a4f0bb02" targetNamespace="http://schemas.microsoft.com/office/2006/metadata/properties" ma:root="true" ma:fieldsID="f82e184e82633e197b5b017c8336e8fb" ns2:_="" ns3:_="">
    <xsd:import namespace="10d94fe8-ea5d-4db0-a30a-69d4c31f60ff"/>
    <xsd:import namespace="3204f478-2881-4778-834d-2879a4f0bb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94fe8-ea5d-4db0-a30a-69d4c31f60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63679ea-8d68-46af-aefd-982361b1848a}" ma:internalName="TaxCatchAll" ma:showField="CatchAllData" ma:web="10d94fe8-ea5d-4db0-a30a-69d4c31f6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04f478-2881-4778-834d-2879a4f0b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9735ee-8048-42fd-bbc4-124d23f602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d94fe8-ea5d-4db0-a30a-69d4c31f60ff">
      <UserInfo>
        <DisplayName>Makari Krause</DisplayName>
        <AccountId>170</AccountId>
        <AccountType/>
      </UserInfo>
    </SharedWithUsers>
    <TaxCatchAll xmlns="10d94fe8-ea5d-4db0-a30a-69d4c31f60ff" xsi:nil="true"/>
    <lcf76f155ced4ddcb4097134ff3c332f xmlns="3204f478-2881-4778-834d-2879a4f0bb0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3166B4-0A92-43D3-8A2F-337D22A2C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94fe8-ea5d-4db0-a30a-69d4c31f60ff"/>
    <ds:schemaRef ds:uri="3204f478-2881-4778-834d-2879a4f0b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B659E-F545-4748-954C-F30DC1E2C0D6}">
  <ds:schemaRefs>
    <ds:schemaRef ds:uri="http://schemas.microsoft.com/office/2006/documentManagement/types"/>
    <ds:schemaRef ds:uri="http://www.w3.org/XML/1998/namespace"/>
    <ds:schemaRef ds:uri="http://purl.org/dc/elements/1.1/"/>
    <ds:schemaRef ds:uri="10d94fe8-ea5d-4db0-a30a-69d4c31f60ff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3204f478-2881-4778-834d-2879a4f0bb0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DE0E18-6C30-461C-B8E8-51CFD14D4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Ruga</dc:creator>
  <cp:keywords/>
  <dc:description/>
  <cp:lastModifiedBy>Makari Krause</cp:lastModifiedBy>
  <cp:revision/>
  <dcterms:created xsi:type="dcterms:W3CDTF">2022-06-27T13:22:39Z</dcterms:created>
  <dcterms:modified xsi:type="dcterms:W3CDTF">2025-04-16T15:29:19Z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0x010100646936D4BB90264AAFDF7E3DBF90E506</vt:lpwstr>
  </property>
  <property fmtid="{D5CDD505-2E9C-101B-9397-08002B2CF9AE}" pid="3" name="MediaServiceImageTags">
    <vt:lpwstr/>
  </property>
</Properties>
</file>